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6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1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eckout\CMI\0cee965bfab8422fa1cba1633e94d1bc\"/>
    </mc:Choice>
  </mc:AlternateContent>
  <xr:revisionPtr revIDLastSave="0" documentId="13_ncr:1_{6E9B43AE-4654-4EB2-A8FE-E41BD23CA5C1}" xr6:coauthVersionLast="47" xr6:coauthVersionMax="47" xr10:uidLastSave="{00000000-0000-0000-0000-000000000000}"/>
  <workbookProtection lockStructure="1"/>
  <bookViews>
    <workbookView xWindow="-120" yWindow="-120" windowWidth="51840" windowHeight="21120" xr2:uid="{00000000-000D-0000-FFFF-FFFF00000000}"/>
  </bookViews>
  <sheets>
    <sheet name="Total" sheetId="5" r:id="rId1"/>
    <sheet name="Schweizer" sheetId="21" r:id="rId2"/>
    <sheet name="Ausländer" sheetId="22" r:id="rId3"/>
    <sheet name="Uebersetzungen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22" l="1"/>
  <c r="I13" i="22"/>
  <c r="E13" i="22"/>
  <c r="M13" i="21"/>
  <c r="I13" i="21"/>
  <c r="E13" i="21"/>
  <c r="M13" i="5"/>
  <c r="I13" i="5"/>
  <c r="E13" i="5"/>
  <c r="A10" i="22" l="1"/>
  <c r="A9" i="22"/>
  <c r="A10" i="21"/>
  <c r="A9" i="21"/>
  <c r="A142" i="22"/>
  <c r="A141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07" i="22"/>
  <c r="A91" i="22"/>
  <c r="A79" i="22"/>
  <c r="A75" i="22"/>
  <c r="A62" i="22"/>
  <c r="A49" i="22"/>
  <c r="A40" i="22"/>
  <c r="A32" i="22"/>
  <c r="A26" i="22"/>
  <c r="A23" i="22"/>
  <c r="A16" i="22"/>
  <c r="A15" i="22"/>
  <c r="L13" i="22"/>
  <c r="K13" i="22"/>
  <c r="J13" i="22"/>
  <c r="H13" i="22"/>
  <c r="G13" i="22"/>
  <c r="F13" i="22"/>
  <c r="D13" i="22"/>
  <c r="C13" i="22"/>
  <c r="B13" i="22"/>
  <c r="J12" i="22"/>
  <c r="F12" i="22"/>
  <c r="B12" i="22"/>
  <c r="A7" i="22"/>
  <c r="A142" i="21"/>
  <c r="A141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07" i="21"/>
  <c r="A91" i="21"/>
  <c r="A79" i="21"/>
  <c r="A75" i="21"/>
  <c r="A62" i="21"/>
  <c r="A49" i="21"/>
  <c r="A40" i="21"/>
  <c r="A32" i="21"/>
  <c r="A26" i="21"/>
  <c r="A23" i="21"/>
  <c r="A16" i="21"/>
  <c r="A15" i="21"/>
  <c r="L13" i="21"/>
  <c r="K13" i="21"/>
  <c r="J13" i="21"/>
  <c r="H13" i="21"/>
  <c r="G13" i="21"/>
  <c r="F13" i="21"/>
  <c r="D13" i="21"/>
  <c r="C13" i="21"/>
  <c r="B13" i="21"/>
  <c r="J12" i="21"/>
  <c r="F12" i="21"/>
  <c r="B12" i="21"/>
  <c r="A7" i="21"/>
  <c r="L13" i="5"/>
  <c r="K13" i="5"/>
  <c r="J13" i="5"/>
  <c r="G13" i="5"/>
  <c r="H13" i="5"/>
  <c r="F13" i="5"/>
  <c r="D13" i="5"/>
  <c r="C13" i="5"/>
  <c r="B13" i="5"/>
  <c r="B12" i="5"/>
  <c r="F12" i="5"/>
  <c r="J12" i="5"/>
  <c r="A107" i="5" l="1"/>
  <c r="A91" i="5"/>
  <c r="A79" i="5"/>
  <c r="A75" i="5"/>
  <c r="A62" i="5"/>
  <c r="A49" i="5"/>
  <c r="A40" i="5"/>
  <c r="A32" i="5"/>
  <c r="A26" i="5"/>
  <c r="A23" i="5"/>
  <c r="A16" i="5"/>
  <c r="A15" i="5"/>
  <c r="A142" i="5"/>
  <c r="A141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9" i="5"/>
  <c r="A10" i="5"/>
  <c r="A7" i="5"/>
</calcChain>
</file>

<file path=xl/sharedStrings.xml><?xml version="1.0" encoding="utf-8"?>
<sst xmlns="http://schemas.openxmlformats.org/spreadsheetml/2006/main" count="430" uniqueCount="220">
  <si>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</si>
  <si>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</si>
  <si>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</si>
  <si>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</si>
  <si>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</si>
  <si>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</si>
  <si>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</si>
  <si>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</si>
  <si>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</si>
  <si>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</si>
  <si>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</si>
  <si>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</si>
  <si>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</si>
  <si>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</si>
  <si>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</si>
  <si>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</si>
  <si>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</si>
  <si>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</si>
  <si>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</si>
  <si>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</si>
  <si>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</si>
  <si>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</si>
  <si>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</si>
  <si>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</si>
  <si>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</si>
  <si>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</si>
  <si>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</si>
  <si>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</si>
  <si>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</si>
  <si>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</si>
  <si>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</si>
  <si>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</si>
  <si>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</si>
  <si>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</si>
  <si>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</si>
  <si>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</si>
  <si>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</si>
  <si>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</si>
  <si>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</si>
  <si>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</si>
  <si>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</si>
  <si>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</si>
  <si>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</si>
  <si>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</si>
  <si>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</si>
  <si>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</si>
  <si>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</si>
  <si>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</si>
  <si>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</si>
  <si>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</si>
  <si>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</si>
  <si>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</si>
  <si>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</si>
  <si>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</si>
  <si>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</si>
  <si>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</si>
  <si>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</si>
  <si>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</si>
  <si>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</si>
  <si>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</si>
  <si>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</si>
  <si>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</si>
  <si>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</si>
  <si>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</si>
  <si>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</si>
  <si>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</si>
  <si>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</si>
  <si>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</si>
  <si>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</si>
  <si>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</si>
  <si>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</si>
  <si>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</si>
  <si>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</si>
  <si>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</si>
  <si>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</si>
  <si>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</si>
  <si>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</si>
  <si>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</si>
  <si>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</si>
  <si>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</si>
  <si>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</si>
  <si>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</si>
  <si>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</si>
  <si>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</si>
  <si>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</si>
  <si>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</si>
  <si>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</si>
  <si>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</si>
  <si>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</si>
  <si>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</si>
  <si>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</si>
  <si>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</si>
  <si>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</si>
  <si>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</si>
  <si>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</si>
  <si>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</si>
  <si>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</si>
  <si>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</si>
  <si>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</si>
  <si>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</si>
  <si>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</si>
  <si>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</si>
  <si>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</si>
  <si>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</si>
  <si>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</si>
  <si>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</si>
  <si>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</si>
  <si>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</si>
  <si>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</si>
  <si>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</si>
  <si>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</si>
  <si>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</si>
  <si>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</si>
  <si>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</si>
  <si>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</si>
  <si>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</si>
  <si>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</si>
  <si>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</si>
  <si>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</si>
  <si>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</si>
  <si>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</si>
  <si>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</si>
  <si>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</si>
  <si>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</si>
  <si>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</si>
  <si>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</si>
  <si>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</si>
  <si>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</si>
  <si>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</si>
  <si>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</si>
  <si>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</si>
  <si>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</si>
  <si>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</si>
  <si>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</si>
  <si>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</si>
  <si>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</si>
  <si>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</si>
  <si>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</si>
  <si>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</si>
  <si>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</si>
  <si>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</si>
  <si>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</si>
  <si>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</si>
  <si>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</si>
  <si>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</si>
  <si>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</si>
  <si>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</si>
  <si>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</si>
  <si>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</si>
  <si>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</si>
  <si>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</si>
  <si>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</si>
  <si>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</si>
  <si>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</si>
  <si>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</si>
  <si>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</si>
  <si>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</si>
  <si>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</si>
  <si>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</si>
  <si>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</si>
  <si>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</si>
  <si>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</si>
  <si>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</si>
  <si>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</si>
  <si>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</si>
  <si>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</si>
  <si>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</si>
  <si>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</si>
  <si>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</si>
  <si>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</si>
  <si>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</si>
  <si>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</si>
  <si>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Totale</t>
  </si>
  <si>
    <t>&lt;SpaltenTitel_1.1&gt;</t>
  </si>
  <si>
    <t>&lt;SpaltenTitel_1.2&gt;</t>
  </si>
  <si>
    <t>&lt;SpaltenTitel_1.3&gt;</t>
  </si>
  <si>
    <t>&lt;T2Titel&gt;</t>
  </si>
  <si>
    <t>&lt;T2UTitel&gt;</t>
  </si>
  <si>
    <t>&lt;T3Titel&gt;</t>
  </si>
  <si>
    <t>&lt;T3UTitel&gt;</t>
  </si>
  <si>
    <t>T3</t>
  </si>
  <si>
    <t>T2</t>
  </si>
  <si>
    <t>Zuwanderungen</t>
  </si>
  <si>
    <t>Abwanderungen</t>
  </si>
  <si>
    <t>Wanderungssaldo</t>
  </si>
  <si>
    <t>International</t>
  </si>
  <si>
    <t>Interkantonal</t>
  </si>
  <si>
    <t>Interkommunal</t>
  </si>
  <si>
    <t>&lt;SpaltenTitel_1.2a&gt;</t>
  </si>
  <si>
    <t>&lt;SpaltenTitel_1.4&gt;</t>
  </si>
  <si>
    <t>International (inkl. Übertritte von der nichtständigen Wohnbevölkerung)</t>
  </si>
  <si>
    <t>Immigrazione</t>
  </si>
  <si>
    <t>Emigrazione</t>
  </si>
  <si>
    <t>Saldo migratorio</t>
  </si>
  <si>
    <t>Immigraziuns</t>
  </si>
  <si>
    <t>Emigraziun</t>
  </si>
  <si>
    <t>Saldo da migraziun</t>
  </si>
  <si>
    <t>Internazionale</t>
  </si>
  <si>
    <t>Intercantonale</t>
  </si>
  <si>
    <t>Intercomunale</t>
  </si>
  <si>
    <t>Internaziunal</t>
  </si>
  <si>
    <t>Internaziunal (incl. transfers da la populaziun residenta non permanenta)</t>
  </si>
  <si>
    <t>Internazionali (compresi i trasferimenti della popolazione residente non permanente)</t>
  </si>
  <si>
    <t>Interchantunal</t>
  </si>
  <si>
    <t>Intercommunal</t>
  </si>
  <si>
    <t>Wanderungsbilanz der ständigen Wohnbevölkerung, Total 2025</t>
  </si>
  <si>
    <t>(Gemeindestand 2025: 100 Gemeinden)</t>
  </si>
  <si>
    <t>Bilantscha da la migraziun da la populaziun residenta permanenta, total 2025</t>
  </si>
  <si>
    <t>(stadi communal 2025: 100 vischnancas)</t>
  </si>
  <si>
    <t>Bilancio migratorio della popolazione residente permanente, totale 2025</t>
  </si>
  <si>
    <t>(stato dei comuni 2025: 100 comuni)</t>
  </si>
  <si>
    <t>Wanderungsbilanz der ständigen Wohnbevölkerung, Schweizer 2025</t>
  </si>
  <si>
    <t>Wanderungsbilanz der ständigen Wohnbevölkerung, Ausländer 2025</t>
  </si>
  <si>
    <t>Bilantscha da la migraziun da la populaziun residenta permanenta, Svizzer 2025</t>
  </si>
  <si>
    <t>Bilantscha da la migraziun da la populaziun residenta permanenta, esters 2025</t>
  </si>
  <si>
    <t>Bilancio migratorio della popolazione residente permanente, svizzeri 2025</t>
  </si>
  <si>
    <t>Bilancio migratorio della popolazione residente permanente, esteri 2025</t>
  </si>
  <si>
    <t>Letztmals aktualisiert am: 20.08.2026</t>
  </si>
  <si>
    <t>Ultima actualisaziun: 20.08.2026</t>
  </si>
  <si>
    <t>Ulimo aggiornamento: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</si>
</sst>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9" fillId="0" borderId="0"/>
    <xf numFmtId="0" fontId="1" fillId="0" borderId="0"/>
  </cellStyleXfs>
  <cellXfs count="76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2" borderId="0" xfId="0" applyFill="1"/>
    <xf numFmtId="0" fontId="7" fillId="2" borderId="0" xfId="0" applyFont="1" applyFill="1"/>
    <xf numFmtId="0" fontId="8" fillId="2" borderId="2" xfId="0" applyFont="1" applyFill="1" applyBorder="1"/>
    <xf numFmtId="0" fontId="2" fillId="2" borderId="2" xfId="0" applyFont="1" applyFill="1" applyBorder="1"/>
    <xf numFmtId="3" fontId="8" fillId="3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3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0" fontId="3" fillId="2" borderId="0" xfId="0" applyFont="1" applyFill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8" fillId="3" borderId="6" xfId="0" applyFont="1" applyFill="1" applyBorder="1"/>
    <xf numFmtId="3" fontId="7" fillId="2" borderId="0" xfId="0" applyNumberFormat="1" applyFont="1" applyFill="1"/>
    <xf numFmtId="3" fontId="7" fillId="2" borderId="3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7" fillId="5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top" wrapText="1"/>
    </xf>
    <xf numFmtId="0" fontId="12" fillId="7" borderId="0" xfId="0" applyFont="1" applyFill="1" applyAlignment="1">
      <alignment wrapText="1"/>
    </xf>
    <xf numFmtId="0" fontId="12" fillId="5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top"/>
    </xf>
    <xf numFmtId="164" fontId="15" fillId="6" borderId="0" xfId="2" applyNumberFormat="1" applyFont="1" applyFill="1" applyBorder="1" applyAlignment="1" applyProtection="1">
      <alignment horizontal="left" vertical="top"/>
    </xf>
    <xf numFmtId="164" fontId="15" fillId="2" borderId="0" xfId="2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9" xfId="0" applyFill="1" applyBorder="1" applyAlignment="1">
      <alignment vertical="center" wrapText="1"/>
    </xf>
    <xf numFmtId="3" fontId="7" fillId="2" borderId="14" xfId="0" applyNumberFormat="1" applyFont="1" applyFill="1" applyBorder="1"/>
    <xf numFmtId="0" fontId="7" fillId="2" borderId="14" xfId="0" applyFont="1" applyFill="1" applyBorder="1"/>
    <xf numFmtId="0" fontId="7" fillId="2" borderId="3" xfId="0" applyFont="1" applyFill="1" applyBorder="1"/>
    <xf numFmtId="3" fontId="8" fillId="3" borderId="14" xfId="0" applyNumberFormat="1" applyFont="1" applyFill="1" applyBorder="1" applyAlignment="1">
      <alignment horizontal="right"/>
    </xf>
    <xf numFmtId="3" fontId="8" fillId="3" borderId="15" xfId="0" applyNumberFormat="1" applyFont="1" applyFill="1" applyBorder="1" applyAlignment="1">
      <alignment horizontal="right"/>
    </xf>
    <xf numFmtId="3" fontId="8" fillId="2" borderId="14" xfId="0" applyNumberFormat="1" applyFont="1" applyFill="1" applyBorder="1" applyAlignment="1">
      <alignment horizontal="right"/>
    </xf>
    <xf numFmtId="3" fontId="0" fillId="2" borderId="11" xfId="0" applyNumberFormat="1" applyFill="1" applyBorder="1"/>
    <xf numFmtId="3" fontId="0" fillId="2" borderId="12" xfId="0" applyNumberFormat="1" applyFill="1" applyBorder="1"/>
    <xf numFmtId="3" fontId="8" fillId="3" borderId="16" xfId="0" applyNumberFormat="1" applyFont="1" applyFill="1" applyBorder="1" applyAlignment="1">
      <alignment horizontal="right"/>
    </xf>
    <xf numFmtId="3" fontId="8" fillId="3" borderId="7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3" fontId="8" fillId="3" borderId="8" xfId="0" applyNumberFormat="1" applyFont="1" applyFill="1" applyBorder="1" applyAlignment="1">
      <alignment horizontal="right"/>
    </xf>
    <xf numFmtId="3" fontId="7" fillId="2" borderId="15" xfId="0" applyNumberFormat="1" applyFont="1" applyFill="1" applyBorder="1"/>
    <xf numFmtId="3" fontId="7" fillId="2" borderId="1" xfId="0" applyNumberFormat="1" applyFont="1" applyFill="1" applyBorder="1"/>
    <xf numFmtId="3" fontId="7" fillId="2" borderId="18" xfId="0" applyNumberFormat="1" applyFont="1" applyFill="1" applyBorder="1"/>
    <xf numFmtId="0" fontId="8" fillId="3" borderId="9" xfId="0" applyFont="1" applyFill="1" applyBorder="1"/>
    <xf numFmtId="0" fontId="7" fillId="2" borderId="15" xfId="0" applyFont="1" applyFill="1" applyBorder="1"/>
    <xf numFmtId="3" fontId="7" fillId="2" borderId="20" xfId="0" applyNumberFormat="1" applyFont="1" applyFill="1" applyBorder="1"/>
    <xf numFmtId="0" fontId="12" fillId="0" borderId="0" xfId="0" applyFont="1" applyAlignment="1">
      <alignment horizontal="left" vertical="top" wrapText="1"/>
    </xf>
    <xf numFmtId="16" fontId="12" fillId="0" borderId="0" xfId="0" applyNumberFormat="1" applyFont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3" fontId="0" fillId="2" borderId="13" xfId="0" applyNumberFormat="1" applyFill="1" applyBorder="1"/>
    <xf numFmtId="3" fontId="7" fillId="2" borderId="4" xfId="0" applyNumberFormat="1" applyFont="1" applyFill="1" applyBorder="1"/>
    <xf numFmtId="0" fontId="7" fillId="2" borderId="19" xfId="0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right" wrapText="1"/>
    </xf>
    <xf numFmtId="0" fontId="16" fillId="2" borderId="12" xfId="0" applyFont="1" applyFill="1" applyBorder="1" applyAlignment="1">
      <alignment horizontal="right" wrapText="1"/>
    </xf>
    <xf numFmtId="0" fontId="16" fillId="2" borderId="13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3" fontId="0" fillId="2" borderId="0" xfId="0" applyNumberFormat="1" applyFill="1"/>
    <xf numFmtId="0" fontId="3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0" fillId="0" borderId="0" xfId="0"/>
  </cellXfs>
  <cellStyles count="5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  <cellStyle name="Standard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196850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0</xdr:row>
      <xdr:rowOff>19050</xdr:rowOff>
    </xdr:from>
    <xdr:to>
      <xdr:col>5</xdr:col>
      <xdr:colOff>742950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206375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0</xdr:row>
      <xdr:rowOff>19050</xdr:rowOff>
    </xdr:from>
    <xdr:to>
      <xdr:col>5</xdr:col>
      <xdr:colOff>752475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3" name="Option Button 1" hidden="1">
                <a:extLst>
                  <a:ext uri="{63B3BB69-23CF-44E3-9099-C40C66FF867C}">
                    <a14:compatExt spid="_x0000_s18433"/>
                  </a:ext>
                  <a:ext uri="{FF2B5EF4-FFF2-40B4-BE49-F238E27FC236}">
                    <a16:creationId xmlns:a16="http://schemas.microsoft.com/office/drawing/2014/main" id="{00000000-0008-0000-0100-00000148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4" name="Option Button 2" hidden="1">
                <a:extLst>
                  <a:ext uri="{63B3BB69-23CF-44E3-9099-C40C66FF867C}">
                    <a14:compatExt spid="_x0000_s18434"/>
                  </a:ext>
                  <a:ext uri="{FF2B5EF4-FFF2-40B4-BE49-F238E27FC236}">
                    <a16:creationId xmlns:a16="http://schemas.microsoft.com/office/drawing/2014/main" id="{00000000-0008-0000-0100-00000248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35" name="Option Button 3" hidden="1">
                <a:extLst>
                  <a:ext uri="{63B3BB69-23CF-44E3-9099-C40C66FF867C}">
                    <a14:compatExt spid="_x0000_s18435"/>
                  </a:ext>
                  <a:ext uri="{FF2B5EF4-FFF2-40B4-BE49-F238E27FC236}">
                    <a16:creationId xmlns:a16="http://schemas.microsoft.com/office/drawing/2014/main" id="{00000000-0008-0000-0100-00000348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196850</xdr:colOff>
      <xdr:row>5</xdr:row>
      <xdr:rowOff>32777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228600</xdr:colOff>
      <xdr:row>0</xdr:row>
      <xdr:rowOff>19050</xdr:rowOff>
    </xdr:from>
    <xdr:to>
      <xdr:col>5</xdr:col>
      <xdr:colOff>742950</xdr:colOff>
      <xdr:row>4</xdr:row>
      <xdr:rowOff>145523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00625" y="19050"/>
          <a:ext cx="2914650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7" name="Option Button 1" hidden="1">
                <a:extLst>
                  <a:ext uri="{63B3BB69-23CF-44E3-9099-C40C66FF867C}">
                    <a14:compatExt spid="_x0000_s19457"/>
                  </a:ext>
                  <a:ext uri="{FF2B5EF4-FFF2-40B4-BE49-F238E27FC236}">
                    <a16:creationId xmlns:a16="http://schemas.microsoft.com/office/drawing/2014/main" id="{00000000-0008-0000-0200-0000014C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8" name="Option Button 2" hidden="1">
                <a:extLst>
                  <a:ext uri="{63B3BB69-23CF-44E3-9099-C40C66FF867C}">
                    <a14:compatExt spid="_x0000_s19458"/>
                  </a:ext>
                  <a:ext uri="{FF2B5EF4-FFF2-40B4-BE49-F238E27FC236}">
                    <a16:creationId xmlns:a16="http://schemas.microsoft.com/office/drawing/2014/main" id="{00000000-0008-0000-0200-0000024C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9459" name="Option Button 3" hidden="1">
                <a:extLst>
                  <a:ext uri="{63B3BB69-23CF-44E3-9099-C40C66FF867C}">
                    <a14:compatExt spid="_x0000_s19459"/>
                  </a:ext>
                  <a:ext uri="{FF2B5EF4-FFF2-40B4-BE49-F238E27FC236}">
                    <a16:creationId xmlns:a16="http://schemas.microsoft.com/office/drawing/2014/main" id="{00000000-0008-0000-0200-0000034C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2"/>
  <sheetViews>
    <sheetView tabSelected="1"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3" customWidth="1"/>
    <col min="2" max="13" width="18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73" t="str">
        <f>VLOOKUP("&lt;Fachbereich&gt;",Uebersetzungen!$B$3:$E$103,Uebersetzungen!$B$2+1,FALSE)</f>
        <v>Daten &amp; Statistik</v>
      </c>
      <c r="B7" s="73"/>
      <c r="C7" s="73"/>
      <c r="D7" s="73"/>
      <c r="E7" s="73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8"/>
      <c r="C8" s="18"/>
      <c r="D8" s="18"/>
      <c r="E8" s="18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74" t="str">
        <f>VLOOKUP("&lt;Titel&gt;",Uebersetzungen!$B$3:$E$35,Uebersetzungen!$B$2+1,FALSE)</f>
        <v>Wanderungsbilanz der ständigen Wohnbevölkerung, Total 2025</v>
      </c>
      <c r="B9" s="75"/>
      <c r="C9" s="75"/>
      <c r="D9" s="75"/>
      <c r="E9" s="75"/>
      <c r="F9" s="75"/>
      <c r="G9" s="75"/>
      <c r="H9" s="75"/>
      <c r="I9" s="75"/>
      <c r="J9" s="75"/>
      <c r="K9"/>
    </row>
    <row r="10" spans="1:13" s="4" customFormat="1" x14ac:dyDescent="0.2">
      <c r="A10" s="31" t="str">
        <f>VLOOKUP("&lt;UTitel&gt;",Uebersetzungen!$B$3:$E$103,Uebersetzungen!$B$2+1,FALSE)</f>
        <v>(Gemeindestand 2025: 100 Gemeinden)</v>
      </c>
      <c r="B10" s="32"/>
      <c r="C10" s="32"/>
      <c r="D10" s="33"/>
      <c r="E10" s="33"/>
      <c r="F10" s="33"/>
      <c r="G10" s="33"/>
      <c r="H10" s="34"/>
      <c r="I10" s="34"/>
    </row>
    <row r="11" spans="1:13" ht="13.5" thickBot="1" x14ac:dyDescent="0.25"/>
    <row r="12" spans="1:13" s="37" customFormat="1" ht="17.25" customHeight="1" x14ac:dyDescent="0.2">
      <c r="A12" s="36"/>
      <c r="B12" s="67" t="str">
        <f>VLOOKUP("&lt;SpaltenTitel_1&gt;",Uebersetzungen!$B$3:$E$33,Uebersetzungen!$B$2+1,FALSE)</f>
        <v>Zuwanderungen</v>
      </c>
      <c r="C12" s="68"/>
      <c r="D12" s="69"/>
      <c r="E12" s="70"/>
      <c r="F12" s="68" t="str">
        <f>VLOOKUP("&lt;SpaltenTitel_2&gt;",Uebersetzungen!$B$3:$E$33,Uebersetzungen!$B$2+1,FALSE)</f>
        <v>Abwanderungen</v>
      </c>
      <c r="G12" s="68"/>
      <c r="H12" s="69"/>
      <c r="I12" s="70"/>
      <c r="J12" s="68" t="str">
        <f>VLOOKUP("&lt;SpaltenTitel_3&gt;",Uebersetzungen!$B$3:$E$33,Uebersetzungen!$B$2+1,FALSE)</f>
        <v>Wanderungssaldo</v>
      </c>
      <c r="K12" s="68"/>
      <c r="L12" s="69"/>
      <c r="M12" s="71"/>
    </row>
    <row r="13" spans="1:13" s="37" customFormat="1" ht="54" customHeight="1" x14ac:dyDescent="0.2">
      <c r="A13" s="38"/>
      <c r="B13" s="63" t="str">
        <f>VLOOKUP("&lt;SpaltenTitel_1.1&gt;",Uebersetzungen!$B$3:$E$33,Uebersetzungen!$B$2+1,FALSE)</f>
        <v>Total</v>
      </c>
      <c r="C13" s="64" t="str">
        <f>VLOOKUP("&lt;SpaltenTitel_1.2&gt;",Uebersetzungen!$B$3:$E$33,Uebersetzungen!$B$2+1,FALSE)</f>
        <v>International (inkl. Übertritte von der nichtständigen Wohnbevölkerung)</v>
      </c>
      <c r="D13" s="64" t="str">
        <f>VLOOKUP("&lt;SpaltenTitel_1.3&gt;",Uebersetzungen!$B$3:$E$72,Uebersetzungen!$B$2+1,FALSE)</f>
        <v>Interkantonal</v>
      </c>
      <c r="E13" s="65" t="str">
        <f>VLOOKUP("&lt;SpaltenTitel_1.4&gt;",Uebersetzungen!$B$3:$E$72,Uebersetzungen!$B$2+1,FALSE)</f>
        <v>Interkommunal</v>
      </c>
      <c r="F13" s="63" t="str">
        <f>VLOOKUP("&lt;SpaltenTitel_1.1&gt;",Uebersetzungen!$B$3:$E$33,Uebersetzungen!$B$2+1,FALSE)</f>
        <v>Total</v>
      </c>
      <c r="G13" s="64" t="str">
        <f>VLOOKUP("&lt;SpaltenTitel_1.2a&gt;",Uebersetzungen!$B$3:$E$33,Uebersetzungen!$B$2+1,FALSE)</f>
        <v>International</v>
      </c>
      <c r="H13" s="64" t="str">
        <f>VLOOKUP("&lt;SpaltenTitel_1.3&gt;",Uebersetzungen!$B$3:$E$72,Uebersetzungen!$B$2+1,FALSE)</f>
        <v>Interkantonal</v>
      </c>
      <c r="I13" s="65" t="str">
        <f>VLOOKUP("&lt;SpaltenTitel_1.4&gt;",Uebersetzungen!$B$3:$E$72,Uebersetzungen!$B$2+1,FALSE)</f>
        <v>Interkommunal</v>
      </c>
      <c r="J13" s="63" t="str">
        <f>VLOOKUP("&lt;SpaltenTitel_1.1&gt;",Uebersetzungen!$B$3:$E$33,Uebersetzungen!$B$2+1,FALSE)</f>
        <v>Total</v>
      </c>
      <c r="K13" s="64" t="str">
        <f>VLOOKUP("&lt;SpaltenTitel_1.2&gt;",Uebersetzungen!$B$3:$E$33,Uebersetzungen!$B$2+1,FALSE)</f>
        <v>International (inkl. Übertritte von der nichtständigen Wohnbevölkerung)</v>
      </c>
      <c r="L13" s="64" t="str">
        <f>VLOOKUP("&lt;SpaltenTitel_1.3&gt;",Uebersetzungen!$B$3:$E$72,Uebersetzungen!$B$2+1,FALSE)</f>
        <v>Interkantonal</v>
      </c>
      <c r="M13" s="66" t="str">
        <f>VLOOKUP("&lt;SpaltenTitel_1.4&gt;",Uebersetzungen!$B$3:$E$72,Uebersetzungen!$B$2+1,FALSE)</f>
        <v>Interkommunal</v>
      </c>
    </row>
    <row r="14" spans="1:13" x14ac:dyDescent="0.2">
      <c r="A14" s="12"/>
      <c r="B14" s="55"/>
      <c r="C14" s="4"/>
      <c r="D14" s="4"/>
      <c r="E14" s="39"/>
      <c r="F14" s="16"/>
      <c r="G14" s="16"/>
      <c r="H14" s="4"/>
      <c r="I14" s="40"/>
      <c r="J14" s="16"/>
      <c r="K14" s="16"/>
      <c r="L14" s="4"/>
      <c r="M14" s="41"/>
    </row>
    <row r="15" spans="1:13" x14ac:dyDescent="0.2">
      <c r="A15" s="54" t="str">
        <f>VLOOKUP("&lt;Zeilentitel_1&gt;",Uebersetzungen!$B$3:$E$103,Uebersetzungen!$B$2+1,FALSE)</f>
        <v>GRAUBÜNDEN</v>
      </c>
      <c r="B15" s="43">
        <v>16286</v>
      </c>
      <c r="C15" s="7">
        <v>4737</v>
      </c>
      <c r="D15" s="7">
        <v>4287</v>
      </c>
      <c r="E15" s="42">
        <v>7262</v>
      </c>
      <c r="F15" s="7">
        <v>14502</v>
      </c>
      <c r="G15" s="7">
        <v>3197</v>
      </c>
      <c r="H15" s="7">
        <v>4043</v>
      </c>
      <c r="I15" s="42">
        <v>7262</v>
      </c>
      <c r="J15" s="7">
        <v>1784</v>
      </c>
      <c r="K15" s="7">
        <v>1540</v>
      </c>
      <c r="L15" s="7">
        <v>244</v>
      </c>
      <c r="M15" s="9">
        <v>0</v>
      </c>
    </row>
    <row r="16" spans="1:13" x14ac:dyDescent="0.2">
      <c r="A16" s="5" t="str">
        <f>VLOOKUP("&lt;Zeilentitel_2&gt;",Uebersetzungen!$B$3:$E$103,Uebersetzungen!$B$2+1,FALSE)</f>
        <v>Region Albula</v>
      </c>
      <c r="B16" s="8">
        <v>720</v>
      </c>
      <c r="C16" s="8">
        <v>235</v>
      </c>
      <c r="D16" s="8">
        <v>240</v>
      </c>
      <c r="E16" s="44">
        <v>245</v>
      </c>
      <c r="F16" s="8">
        <v>686</v>
      </c>
      <c r="G16" s="8">
        <v>180</v>
      </c>
      <c r="H16" s="8">
        <v>201</v>
      </c>
      <c r="I16" s="44">
        <v>305</v>
      </c>
      <c r="J16" s="8">
        <v>34</v>
      </c>
      <c r="K16" s="8">
        <v>55</v>
      </c>
      <c r="L16" s="8">
        <v>39</v>
      </c>
      <c r="M16" s="10">
        <v>-60</v>
      </c>
    </row>
    <row r="17" spans="1:13" x14ac:dyDescent="0.2">
      <c r="A17" s="6" t="s">
        <v>1</v>
      </c>
      <c r="B17" s="16">
        <v>274</v>
      </c>
      <c r="C17" s="16">
        <v>104</v>
      </c>
      <c r="D17" s="16">
        <v>105</v>
      </c>
      <c r="E17" s="39">
        <v>65</v>
      </c>
      <c r="F17" s="16">
        <v>280</v>
      </c>
      <c r="G17" s="16">
        <v>86</v>
      </c>
      <c r="H17" s="16">
        <v>87</v>
      </c>
      <c r="I17" s="39">
        <v>107</v>
      </c>
      <c r="J17" s="16">
        <v>-6</v>
      </c>
      <c r="K17" s="16">
        <v>18</v>
      </c>
      <c r="L17" s="16">
        <v>18</v>
      </c>
      <c r="M17" s="17">
        <v>-42</v>
      </c>
    </row>
    <row r="18" spans="1:13" x14ac:dyDescent="0.2">
      <c r="A18" s="6" t="s">
        <v>2</v>
      </c>
      <c r="B18" s="16">
        <v>72</v>
      </c>
      <c r="C18" s="16">
        <v>9</v>
      </c>
      <c r="D18" s="16">
        <v>29</v>
      </c>
      <c r="E18" s="39">
        <v>34</v>
      </c>
      <c r="F18" s="16">
        <v>51</v>
      </c>
      <c r="G18" s="16">
        <v>20</v>
      </c>
      <c r="H18" s="16">
        <v>11</v>
      </c>
      <c r="I18" s="39">
        <v>20</v>
      </c>
      <c r="J18" s="16">
        <v>21</v>
      </c>
      <c r="K18" s="16">
        <v>-11</v>
      </c>
      <c r="L18" s="16">
        <v>18</v>
      </c>
      <c r="M18" s="17">
        <v>14</v>
      </c>
    </row>
    <row r="19" spans="1:13" x14ac:dyDescent="0.2">
      <c r="A19" s="6" t="s">
        <v>95</v>
      </c>
      <c r="B19" s="16">
        <v>23</v>
      </c>
      <c r="C19" s="16">
        <v>6</v>
      </c>
      <c r="D19" s="16">
        <v>0</v>
      </c>
      <c r="E19" s="39">
        <v>17</v>
      </c>
      <c r="F19" s="16">
        <v>10</v>
      </c>
      <c r="G19" s="16">
        <v>0</v>
      </c>
      <c r="H19" s="16">
        <v>1</v>
      </c>
      <c r="I19" s="39">
        <v>9</v>
      </c>
      <c r="J19" s="16">
        <v>13</v>
      </c>
      <c r="K19" s="16">
        <v>6</v>
      </c>
      <c r="L19" s="16">
        <v>-1</v>
      </c>
      <c r="M19" s="17">
        <v>8</v>
      </c>
    </row>
    <row r="20" spans="1:13" x14ac:dyDescent="0.2">
      <c r="A20" s="6" t="s">
        <v>3</v>
      </c>
      <c r="B20" s="16">
        <v>81</v>
      </c>
      <c r="C20" s="16">
        <v>24</v>
      </c>
      <c r="D20" s="16">
        <v>21</v>
      </c>
      <c r="E20" s="39">
        <v>36</v>
      </c>
      <c r="F20" s="16">
        <v>114</v>
      </c>
      <c r="G20" s="16">
        <v>9</v>
      </c>
      <c r="H20" s="16">
        <v>25</v>
      </c>
      <c r="I20" s="39">
        <v>80</v>
      </c>
      <c r="J20" s="16">
        <v>-33</v>
      </c>
      <c r="K20" s="16">
        <v>15</v>
      </c>
      <c r="L20" s="16">
        <v>-4</v>
      </c>
      <c r="M20" s="17">
        <v>-44</v>
      </c>
    </row>
    <row r="21" spans="1:13" x14ac:dyDescent="0.2">
      <c r="A21" s="6" t="s">
        <v>89</v>
      </c>
      <c r="B21" s="16">
        <v>208</v>
      </c>
      <c r="C21" s="16">
        <v>65</v>
      </c>
      <c r="D21" s="16">
        <v>68</v>
      </c>
      <c r="E21" s="39">
        <v>75</v>
      </c>
      <c r="F21" s="16">
        <v>170</v>
      </c>
      <c r="G21" s="16">
        <v>51</v>
      </c>
      <c r="H21" s="16">
        <v>57</v>
      </c>
      <c r="I21" s="39">
        <v>62</v>
      </c>
      <c r="J21" s="16">
        <v>38</v>
      </c>
      <c r="K21" s="16">
        <v>14</v>
      </c>
      <c r="L21" s="16">
        <v>11</v>
      </c>
      <c r="M21" s="17">
        <v>13</v>
      </c>
    </row>
    <row r="22" spans="1:13" x14ac:dyDescent="0.2">
      <c r="A22" s="6" t="s">
        <v>92</v>
      </c>
      <c r="B22" s="16">
        <v>62</v>
      </c>
      <c r="C22" s="16">
        <v>27</v>
      </c>
      <c r="D22" s="16">
        <v>17</v>
      </c>
      <c r="E22" s="39">
        <v>18</v>
      </c>
      <c r="F22" s="16">
        <v>61</v>
      </c>
      <c r="G22" s="16">
        <v>14</v>
      </c>
      <c r="H22" s="16">
        <v>20</v>
      </c>
      <c r="I22" s="39">
        <v>27</v>
      </c>
      <c r="J22" s="16">
        <v>1</v>
      </c>
      <c r="K22" s="16">
        <v>13</v>
      </c>
      <c r="L22" s="16">
        <v>-3</v>
      </c>
      <c r="M22" s="17">
        <v>-9</v>
      </c>
    </row>
    <row r="23" spans="1:13" x14ac:dyDescent="0.2">
      <c r="A23" s="5" t="str">
        <f>VLOOKUP("&lt;Zeilentitel_3&gt;",Uebersetzungen!$B$3:$E$103,Uebersetzungen!$B$2+1,FALSE)</f>
        <v>Region Bernina</v>
      </c>
      <c r="B23" s="8">
        <v>144</v>
      </c>
      <c r="C23" s="8">
        <v>41</v>
      </c>
      <c r="D23" s="8">
        <v>35</v>
      </c>
      <c r="E23" s="44">
        <v>68</v>
      </c>
      <c r="F23" s="8">
        <v>103</v>
      </c>
      <c r="G23" s="8">
        <v>31</v>
      </c>
      <c r="H23" s="8">
        <v>31</v>
      </c>
      <c r="I23" s="44">
        <v>41</v>
      </c>
      <c r="J23" s="8">
        <v>41</v>
      </c>
      <c r="K23" s="8">
        <v>10</v>
      </c>
      <c r="L23" s="8">
        <v>4</v>
      </c>
      <c r="M23" s="10">
        <v>27</v>
      </c>
    </row>
    <row r="24" spans="1:13" x14ac:dyDescent="0.2">
      <c r="A24" s="6" t="s">
        <v>4</v>
      </c>
      <c r="B24" s="16">
        <v>47</v>
      </c>
      <c r="C24" s="16">
        <v>18</v>
      </c>
      <c r="D24" s="16">
        <v>10</v>
      </c>
      <c r="E24" s="39">
        <v>19</v>
      </c>
      <c r="F24" s="16">
        <v>32</v>
      </c>
      <c r="G24" s="16">
        <v>8</v>
      </c>
      <c r="H24" s="16">
        <v>9</v>
      </c>
      <c r="I24" s="39">
        <v>15</v>
      </c>
      <c r="J24" s="16">
        <v>15</v>
      </c>
      <c r="K24" s="16">
        <v>10</v>
      </c>
      <c r="L24" s="16">
        <v>1</v>
      </c>
      <c r="M24" s="17">
        <v>4</v>
      </c>
    </row>
    <row r="25" spans="1:13" x14ac:dyDescent="0.2">
      <c r="A25" s="6" t="s">
        <v>5</v>
      </c>
      <c r="B25" s="16">
        <v>97</v>
      </c>
      <c r="C25" s="16">
        <v>23</v>
      </c>
      <c r="D25" s="16">
        <v>25</v>
      </c>
      <c r="E25" s="39">
        <v>49</v>
      </c>
      <c r="F25" s="16">
        <v>71</v>
      </c>
      <c r="G25" s="16">
        <v>23</v>
      </c>
      <c r="H25" s="16">
        <v>22</v>
      </c>
      <c r="I25" s="39">
        <v>26</v>
      </c>
      <c r="J25" s="16">
        <v>26</v>
      </c>
      <c r="K25" s="16">
        <v>0</v>
      </c>
      <c r="L25" s="16">
        <v>3</v>
      </c>
      <c r="M25" s="17">
        <v>23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>
        <v>654</v>
      </c>
      <c r="C26" s="8">
        <v>278</v>
      </c>
      <c r="D26" s="8">
        <v>213</v>
      </c>
      <c r="E26" s="44">
        <v>163</v>
      </c>
      <c r="F26" s="8">
        <v>514</v>
      </c>
      <c r="G26" s="8">
        <v>175</v>
      </c>
      <c r="H26" s="8">
        <v>150</v>
      </c>
      <c r="I26" s="44">
        <v>189</v>
      </c>
      <c r="J26" s="8">
        <v>140</v>
      </c>
      <c r="K26" s="8">
        <v>103</v>
      </c>
      <c r="L26" s="8">
        <v>63</v>
      </c>
      <c r="M26" s="10">
        <v>-26</v>
      </c>
    </row>
    <row r="27" spans="1:13" x14ac:dyDescent="0.2">
      <c r="A27" s="6" t="s">
        <v>38</v>
      </c>
      <c r="B27" s="16">
        <v>106</v>
      </c>
      <c r="C27" s="16">
        <v>43</v>
      </c>
      <c r="D27" s="16">
        <v>22</v>
      </c>
      <c r="E27" s="39">
        <v>41</v>
      </c>
      <c r="F27" s="16">
        <v>97</v>
      </c>
      <c r="G27" s="16">
        <v>19</v>
      </c>
      <c r="H27" s="16">
        <v>19</v>
      </c>
      <c r="I27" s="39">
        <v>59</v>
      </c>
      <c r="J27" s="16">
        <v>9</v>
      </c>
      <c r="K27" s="16">
        <v>24</v>
      </c>
      <c r="L27" s="16">
        <v>3</v>
      </c>
      <c r="M27" s="17">
        <v>-18</v>
      </c>
    </row>
    <row r="28" spans="1:13" x14ac:dyDescent="0.2">
      <c r="A28" s="6" t="s">
        <v>39</v>
      </c>
      <c r="B28" s="16">
        <v>85</v>
      </c>
      <c r="C28" s="16">
        <v>59</v>
      </c>
      <c r="D28" s="16">
        <v>14</v>
      </c>
      <c r="E28" s="39">
        <v>12</v>
      </c>
      <c r="F28" s="16">
        <v>64</v>
      </c>
      <c r="G28" s="16">
        <v>39</v>
      </c>
      <c r="H28" s="16">
        <v>18</v>
      </c>
      <c r="I28" s="39">
        <v>7</v>
      </c>
      <c r="J28" s="16">
        <v>21</v>
      </c>
      <c r="K28" s="16">
        <v>20</v>
      </c>
      <c r="L28" s="16">
        <v>-4</v>
      </c>
      <c r="M28" s="17">
        <v>5</v>
      </c>
    </row>
    <row r="29" spans="1:13" x14ac:dyDescent="0.2">
      <c r="A29" s="6" t="s">
        <v>40</v>
      </c>
      <c r="B29" s="16">
        <v>345</v>
      </c>
      <c r="C29" s="16">
        <v>135</v>
      </c>
      <c r="D29" s="16">
        <v>130</v>
      </c>
      <c r="E29" s="39">
        <v>80</v>
      </c>
      <c r="F29" s="16">
        <v>272</v>
      </c>
      <c r="G29" s="16">
        <v>96</v>
      </c>
      <c r="H29" s="16">
        <v>93</v>
      </c>
      <c r="I29" s="39">
        <v>83</v>
      </c>
      <c r="J29" s="16">
        <v>73</v>
      </c>
      <c r="K29" s="16">
        <v>39</v>
      </c>
      <c r="L29" s="16">
        <v>37</v>
      </c>
      <c r="M29" s="17">
        <v>-3</v>
      </c>
    </row>
    <row r="30" spans="1:13" x14ac:dyDescent="0.2">
      <c r="A30" s="6" t="s">
        <v>41</v>
      </c>
      <c r="B30" s="16">
        <v>52</v>
      </c>
      <c r="C30" s="16">
        <v>18</v>
      </c>
      <c r="D30" s="16">
        <v>19</v>
      </c>
      <c r="E30" s="39">
        <v>15</v>
      </c>
      <c r="F30" s="16">
        <v>27</v>
      </c>
      <c r="G30" s="16">
        <v>2</v>
      </c>
      <c r="H30" s="16">
        <v>9</v>
      </c>
      <c r="I30" s="39">
        <v>16</v>
      </c>
      <c r="J30" s="16">
        <v>25</v>
      </c>
      <c r="K30" s="16">
        <v>16</v>
      </c>
      <c r="L30" s="16">
        <v>10</v>
      </c>
      <c r="M30" s="17">
        <v>-1</v>
      </c>
    </row>
    <row r="31" spans="1:13" x14ac:dyDescent="0.2">
      <c r="A31" s="6" t="s">
        <v>60</v>
      </c>
      <c r="B31" s="16">
        <v>66</v>
      </c>
      <c r="C31" s="16">
        <v>23</v>
      </c>
      <c r="D31" s="16">
        <v>28</v>
      </c>
      <c r="E31" s="39">
        <v>15</v>
      </c>
      <c r="F31" s="16">
        <v>54</v>
      </c>
      <c r="G31" s="16">
        <v>19</v>
      </c>
      <c r="H31" s="16">
        <v>11</v>
      </c>
      <c r="I31" s="39">
        <v>24</v>
      </c>
      <c r="J31" s="16">
        <v>12</v>
      </c>
      <c r="K31" s="16">
        <v>4</v>
      </c>
      <c r="L31" s="16">
        <v>17</v>
      </c>
      <c r="M31" s="17">
        <v>-9</v>
      </c>
    </row>
    <row r="32" spans="1:13" x14ac:dyDescent="0.2">
      <c r="A32" s="5" t="str">
        <f>VLOOKUP("&lt;Zeilentitel_5&gt;",Uebersetzungen!$B$3:$E$103,Uebersetzungen!$B$2+1,FALSE)</f>
        <v>Region Imboden</v>
      </c>
      <c r="B32" s="8">
        <v>1672</v>
      </c>
      <c r="C32" s="8">
        <v>334</v>
      </c>
      <c r="D32" s="8">
        <v>325</v>
      </c>
      <c r="E32" s="44">
        <v>1013</v>
      </c>
      <c r="F32" s="8">
        <v>1537</v>
      </c>
      <c r="G32" s="8">
        <v>224</v>
      </c>
      <c r="H32" s="8">
        <v>338</v>
      </c>
      <c r="I32" s="44">
        <v>975</v>
      </c>
      <c r="J32" s="8">
        <v>135</v>
      </c>
      <c r="K32" s="8">
        <v>110</v>
      </c>
      <c r="L32" s="8">
        <v>-13</v>
      </c>
      <c r="M32" s="10">
        <v>38</v>
      </c>
    </row>
    <row r="33" spans="1:13" x14ac:dyDescent="0.2">
      <c r="A33" s="6" t="s">
        <v>31</v>
      </c>
      <c r="B33" s="16">
        <v>246</v>
      </c>
      <c r="C33" s="16">
        <v>50</v>
      </c>
      <c r="D33" s="16">
        <v>37</v>
      </c>
      <c r="E33" s="39">
        <v>159</v>
      </c>
      <c r="F33" s="16">
        <v>210</v>
      </c>
      <c r="G33" s="16">
        <v>23</v>
      </c>
      <c r="H33" s="16">
        <v>57</v>
      </c>
      <c r="I33" s="39">
        <v>130</v>
      </c>
      <c r="J33" s="16">
        <v>36</v>
      </c>
      <c r="K33" s="16">
        <v>27</v>
      </c>
      <c r="L33" s="16">
        <v>-20</v>
      </c>
      <c r="M33" s="17">
        <v>29</v>
      </c>
    </row>
    <row r="34" spans="1:13" x14ac:dyDescent="0.2">
      <c r="A34" s="6" t="s">
        <v>32</v>
      </c>
      <c r="B34" s="16">
        <v>579</v>
      </c>
      <c r="C34" s="16">
        <v>99</v>
      </c>
      <c r="D34" s="16">
        <v>80</v>
      </c>
      <c r="E34" s="39">
        <v>400</v>
      </c>
      <c r="F34" s="16">
        <v>541</v>
      </c>
      <c r="G34" s="16">
        <v>82</v>
      </c>
      <c r="H34" s="16">
        <v>108</v>
      </c>
      <c r="I34" s="39">
        <v>351</v>
      </c>
      <c r="J34" s="16">
        <v>38</v>
      </c>
      <c r="K34" s="16">
        <v>17</v>
      </c>
      <c r="L34" s="16">
        <v>-28</v>
      </c>
      <c r="M34" s="17">
        <v>49</v>
      </c>
    </row>
    <row r="35" spans="1:13" x14ac:dyDescent="0.2">
      <c r="A35" s="6" t="s">
        <v>33</v>
      </c>
      <c r="B35" s="16">
        <v>124</v>
      </c>
      <c r="C35" s="16">
        <v>26</v>
      </c>
      <c r="D35" s="16">
        <v>12</v>
      </c>
      <c r="E35" s="39">
        <v>86</v>
      </c>
      <c r="F35" s="16">
        <v>120</v>
      </c>
      <c r="G35" s="16">
        <v>13</v>
      </c>
      <c r="H35" s="16">
        <v>21</v>
      </c>
      <c r="I35" s="39">
        <v>86</v>
      </c>
      <c r="J35" s="16">
        <v>4</v>
      </c>
      <c r="K35" s="16">
        <v>13</v>
      </c>
      <c r="L35" s="16">
        <v>-9</v>
      </c>
      <c r="M35" s="17">
        <v>0</v>
      </c>
    </row>
    <row r="36" spans="1:13" x14ac:dyDescent="0.2">
      <c r="A36" s="6" t="s">
        <v>34</v>
      </c>
      <c r="B36" s="16">
        <v>161</v>
      </c>
      <c r="C36" s="16">
        <v>27</v>
      </c>
      <c r="D36" s="16">
        <v>29</v>
      </c>
      <c r="E36" s="39">
        <v>105</v>
      </c>
      <c r="F36" s="16">
        <v>194</v>
      </c>
      <c r="G36" s="16">
        <v>16</v>
      </c>
      <c r="H36" s="16">
        <v>50</v>
      </c>
      <c r="I36" s="39">
        <v>128</v>
      </c>
      <c r="J36" s="16">
        <v>-33</v>
      </c>
      <c r="K36" s="16">
        <v>11</v>
      </c>
      <c r="L36" s="16">
        <v>-21</v>
      </c>
      <c r="M36" s="17">
        <v>-23</v>
      </c>
    </row>
    <row r="37" spans="1:13" x14ac:dyDescent="0.2">
      <c r="A37" s="6" t="s">
        <v>35</v>
      </c>
      <c r="B37" s="16">
        <v>345</v>
      </c>
      <c r="C37" s="16">
        <v>97</v>
      </c>
      <c r="D37" s="16">
        <v>110</v>
      </c>
      <c r="E37" s="39">
        <v>138</v>
      </c>
      <c r="F37" s="16">
        <v>283</v>
      </c>
      <c r="G37" s="16">
        <v>70</v>
      </c>
      <c r="H37" s="16">
        <v>60</v>
      </c>
      <c r="I37" s="39">
        <v>153</v>
      </c>
      <c r="J37" s="16">
        <v>62</v>
      </c>
      <c r="K37" s="16">
        <v>27</v>
      </c>
      <c r="L37" s="16">
        <v>50</v>
      </c>
      <c r="M37" s="17">
        <v>-15</v>
      </c>
    </row>
    <row r="38" spans="1:13" x14ac:dyDescent="0.2">
      <c r="A38" s="6" t="s">
        <v>36</v>
      </c>
      <c r="B38" s="16">
        <v>101</v>
      </c>
      <c r="C38" s="16">
        <v>21</v>
      </c>
      <c r="D38" s="16">
        <v>20</v>
      </c>
      <c r="E38" s="39">
        <v>60</v>
      </c>
      <c r="F38" s="16">
        <v>96</v>
      </c>
      <c r="G38" s="16">
        <v>13</v>
      </c>
      <c r="H38" s="16">
        <v>19</v>
      </c>
      <c r="I38" s="39">
        <v>64</v>
      </c>
      <c r="J38" s="16">
        <v>5</v>
      </c>
      <c r="K38" s="16">
        <v>8</v>
      </c>
      <c r="L38" s="16">
        <v>1</v>
      </c>
      <c r="M38" s="17">
        <v>-4</v>
      </c>
    </row>
    <row r="39" spans="1:13" x14ac:dyDescent="0.2">
      <c r="A39" s="6" t="s">
        <v>37</v>
      </c>
      <c r="B39" s="16">
        <v>116</v>
      </c>
      <c r="C39" s="16">
        <v>14</v>
      </c>
      <c r="D39" s="16">
        <v>37</v>
      </c>
      <c r="E39" s="39">
        <v>65</v>
      </c>
      <c r="F39" s="16">
        <v>93</v>
      </c>
      <c r="G39" s="16">
        <v>7</v>
      </c>
      <c r="H39" s="16">
        <v>23</v>
      </c>
      <c r="I39" s="39">
        <v>63</v>
      </c>
      <c r="J39" s="16">
        <v>23</v>
      </c>
      <c r="K39" s="16">
        <v>7</v>
      </c>
      <c r="L39" s="16">
        <v>14</v>
      </c>
      <c r="M39" s="17">
        <v>2</v>
      </c>
    </row>
    <row r="40" spans="1:13" x14ac:dyDescent="0.2">
      <c r="A40" s="5" t="str">
        <f>VLOOKUP("&lt;Zeilentitel_6&gt;",Uebersetzungen!$B$3:$E$103,Uebersetzungen!$B$2+1,FALSE)</f>
        <v>Region Landquart</v>
      </c>
      <c r="B40" s="8">
        <v>1913</v>
      </c>
      <c r="C40" s="8">
        <v>275</v>
      </c>
      <c r="D40" s="8">
        <v>534</v>
      </c>
      <c r="E40" s="44">
        <v>1104</v>
      </c>
      <c r="F40" s="8">
        <v>1628</v>
      </c>
      <c r="G40" s="8">
        <v>238</v>
      </c>
      <c r="H40" s="8">
        <v>464</v>
      </c>
      <c r="I40" s="44">
        <v>926</v>
      </c>
      <c r="J40" s="8">
        <v>285</v>
      </c>
      <c r="K40" s="8">
        <v>37</v>
      </c>
      <c r="L40" s="8">
        <v>70</v>
      </c>
      <c r="M40" s="10">
        <v>178</v>
      </c>
    </row>
    <row r="41" spans="1:13" x14ac:dyDescent="0.2">
      <c r="A41" s="6" t="s">
        <v>70</v>
      </c>
      <c r="B41" s="16">
        <v>262</v>
      </c>
      <c r="C41" s="16">
        <v>46</v>
      </c>
      <c r="D41" s="16">
        <v>50</v>
      </c>
      <c r="E41" s="39">
        <v>166</v>
      </c>
      <c r="F41" s="16">
        <v>256</v>
      </c>
      <c r="G41" s="16">
        <v>41</v>
      </c>
      <c r="H41" s="16">
        <v>44</v>
      </c>
      <c r="I41" s="39">
        <v>171</v>
      </c>
      <c r="J41" s="16">
        <v>6</v>
      </c>
      <c r="K41" s="16">
        <v>5</v>
      </c>
      <c r="L41" s="16">
        <v>6</v>
      </c>
      <c r="M41" s="17">
        <v>-5</v>
      </c>
    </row>
    <row r="42" spans="1:13" x14ac:dyDescent="0.2">
      <c r="A42" s="6" t="s">
        <v>71</v>
      </c>
      <c r="B42" s="16">
        <v>143</v>
      </c>
      <c r="C42" s="16">
        <v>13</v>
      </c>
      <c r="D42" s="16">
        <v>30</v>
      </c>
      <c r="E42" s="39">
        <v>100</v>
      </c>
      <c r="F42" s="16">
        <v>143</v>
      </c>
      <c r="G42" s="16">
        <v>12</v>
      </c>
      <c r="H42" s="16">
        <v>34</v>
      </c>
      <c r="I42" s="39">
        <v>97</v>
      </c>
      <c r="J42" s="16">
        <v>0</v>
      </c>
      <c r="K42" s="16">
        <v>1</v>
      </c>
      <c r="L42" s="16">
        <v>-4</v>
      </c>
      <c r="M42" s="17">
        <v>3</v>
      </c>
    </row>
    <row r="43" spans="1:13" x14ac:dyDescent="0.2">
      <c r="A43" s="6" t="s">
        <v>72</v>
      </c>
      <c r="B43" s="16">
        <v>355</v>
      </c>
      <c r="C43" s="16">
        <v>31</v>
      </c>
      <c r="D43" s="16">
        <v>110</v>
      </c>
      <c r="E43" s="39">
        <v>214</v>
      </c>
      <c r="F43" s="16">
        <v>212</v>
      </c>
      <c r="G43" s="16">
        <v>20</v>
      </c>
      <c r="H43" s="16">
        <v>52</v>
      </c>
      <c r="I43" s="39">
        <v>140</v>
      </c>
      <c r="J43" s="16">
        <v>143</v>
      </c>
      <c r="K43" s="16">
        <v>11</v>
      </c>
      <c r="L43" s="16">
        <v>58</v>
      </c>
      <c r="M43" s="17">
        <v>74</v>
      </c>
    </row>
    <row r="44" spans="1:13" x14ac:dyDescent="0.2">
      <c r="A44" s="6" t="s">
        <v>73</v>
      </c>
      <c r="B44" s="16">
        <v>61</v>
      </c>
      <c r="C44" s="16">
        <v>10</v>
      </c>
      <c r="D44" s="16">
        <v>24</v>
      </c>
      <c r="E44" s="39">
        <v>27</v>
      </c>
      <c r="F44" s="16">
        <v>59</v>
      </c>
      <c r="G44" s="16">
        <v>14</v>
      </c>
      <c r="H44" s="16">
        <v>19</v>
      </c>
      <c r="I44" s="39">
        <v>26</v>
      </c>
      <c r="J44" s="16">
        <v>2</v>
      </c>
      <c r="K44" s="16">
        <v>-4</v>
      </c>
      <c r="L44" s="16">
        <v>5</v>
      </c>
      <c r="M44" s="17">
        <v>1</v>
      </c>
    </row>
    <row r="45" spans="1:13" x14ac:dyDescent="0.2">
      <c r="A45" s="6" t="s">
        <v>74</v>
      </c>
      <c r="B45" s="16">
        <v>76</v>
      </c>
      <c r="C45" s="16">
        <v>12</v>
      </c>
      <c r="D45" s="16">
        <v>21</v>
      </c>
      <c r="E45" s="39">
        <v>43</v>
      </c>
      <c r="F45" s="16">
        <v>67</v>
      </c>
      <c r="G45" s="16">
        <v>4</v>
      </c>
      <c r="H45" s="16">
        <v>17</v>
      </c>
      <c r="I45" s="39">
        <v>46</v>
      </c>
      <c r="J45" s="16">
        <v>9</v>
      </c>
      <c r="K45" s="16">
        <v>8</v>
      </c>
      <c r="L45" s="16">
        <v>4</v>
      </c>
      <c r="M45" s="17">
        <v>-3</v>
      </c>
    </row>
    <row r="46" spans="1:13" x14ac:dyDescent="0.2">
      <c r="A46" s="6" t="s">
        <v>75</v>
      </c>
      <c r="B46" s="16">
        <v>306</v>
      </c>
      <c r="C46" s="16">
        <v>38</v>
      </c>
      <c r="D46" s="16">
        <v>124</v>
      </c>
      <c r="E46" s="39">
        <v>144</v>
      </c>
      <c r="F46" s="16">
        <v>221</v>
      </c>
      <c r="G46" s="16">
        <v>44</v>
      </c>
      <c r="H46" s="16">
        <v>73</v>
      </c>
      <c r="I46" s="39">
        <v>104</v>
      </c>
      <c r="J46" s="16">
        <v>85</v>
      </c>
      <c r="K46" s="16">
        <v>-6</v>
      </c>
      <c r="L46" s="16">
        <v>51</v>
      </c>
      <c r="M46" s="17">
        <v>40</v>
      </c>
    </row>
    <row r="47" spans="1:13" x14ac:dyDescent="0.2">
      <c r="A47" s="6" t="s">
        <v>76</v>
      </c>
      <c r="B47" s="16">
        <v>124</v>
      </c>
      <c r="C47" s="16">
        <v>24</v>
      </c>
      <c r="D47" s="16">
        <v>38</v>
      </c>
      <c r="E47" s="39">
        <v>62</v>
      </c>
      <c r="F47" s="16">
        <v>133</v>
      </c>
      <c r="G47" s="16">
        <v>13</v>
      </c>
      <c r="H47" s="16">
        <v>50</v>
      </c>
      <c r="I47" s="39">
        <v>70</v>
      </c>
      <c r="J47" s="16">
        <v>-9</v>
      </c>
      <c r="K47" s="16">
        <v>11</v>
      </c>
      <c r="L47" s="16">
        <v>-12</v>
      </c>
      <c r="M47" s="17">
        <v>-8</v>
      </c>
    </row>
    <row r="48" spans="1:13" x14ac:dyDescent="0.2">
      <c r="A48" s="6" t="s">
        <v>77</v>
      </c>
      <c r="B48" s="16">
        <v>586</v>
      </c>
      <c r="C48" s="16">
        <v>101</v>
      </c>
      <c r="D48" s="16">
        <v>137</v>
      </c>
      <c r="E48" s="39">
        <v>348</v>
      </c>
      <c r="F48" s="16">
        <v>537</v>
      </c>
      <c r="G48" s="16">
        <v>90</v>
      </c>
      <c r="H48" s="16">
        <v>175</v>
      </c>
      <c r="I48" s="39">
        <v>272</v>
      </c>
      <c r="J48" s="16">
        <v>49</v>
      </c>
      <c r="K48" s="16">
        <v>11</v>
      </c>
      <c r="L48" s="16">
        <v>-38</v>
      </c>
      <c r="M48" s="17">
        <v>76</v>
      </c>
    </row>
    <row r="49" spans="1:13" x14ac:dyDescent="0.2">
      <c r="A49" s="5" t="str">
        <f>VLOOKUP("&lt;Zeilentitel_7&gt;",Uebersetzungen!$B$3:$E$103,Uebersetzungen!$B$2+1,FALSE)</f>
        <v>Region Maloja</v>
      </c>
      <c r="B49" s="8">
        <v>1963</v>
      </c>
      <c r="C49" s="8">
        <v>831</v>
      </c>
      <c r="D49" s="8">
        <v>419</v>
      </c>
      <c r="E49" s="44">
        <v>713</v>
      </c>
      <c r="F49" s="8">
        <v>1828</v>
      </c>
      <c r="G49" s="8">
        <v>582</v>
      </c>
      <c r="H49" s="8">
        <v>437</v>
      </c>
      <c r="I49" s="44">
        <v>809</v>
      </c>
      <c r="J49" s="8">
        <v>135</v>
      </c>
      <c r="K49" s="8">
        <v>249</v>
      </c>
      <c r="L49" s="8">
        <v>-18</v>
      </c>
      <c r="M49" s="10">
        <v>-96</v>
      </c>
    </row>
    <row r="50" spans="1:13" x14ac:dyDescent="0.2">
      <c r="A50" s="6" t="s">
        <v>42</v>
      </c>
      <c r="B50" s="16">
        <v>68</v>
      </c>
      <c r="C50" s="16">
        <v>13</v>
      </c>
      <c r="D50" s="16">
        <v>22</v>
      </c>
      <c r="E50" s="39">
        <v>33</v>
      </c>
      <c r="F50" s="16">
        <v>62</v>
      </c>
      <c r="G50" s="16">
        <v>14</v>
      </c>
      <c r="H50" s="16">
        <v>19</v>
      </c>
      <c r="I50" s="39">
        <v>29</v>
      </c>
      <c r="J50" s="16">
        <v>6</v>
      </c>
      <c r="K50" s="16">
        <v>-1</v>
      </c>
      <c r="L50" s="16">
        <v>3</v>
      </c>
      <c r="M50" s="17">
        <v>4</v>
      </c>
    </row>
    <row r="51" spans="1:13" x14ac:dyDescent="0.2">
      <c r="A51" s="6" t="s">
        <v>43</v>
      </c>
      <c r="B51" s="16">
        <v>127</v>
      </c>
      <c r="C51" s="16">
        <v>36</v>
      </c>
      <c r="D51" s="16">
        <v>34</v>
      </c>
      <c r="E51" s="39">
        <v>57</v>
      </c>
      <c r="F51" s="16">
        <v>133</v>
      </c>
      <c r="G51" s="16">
        <v>33</v>
      </c>
      <c r="H51" s="16">
        <v>37</v>
      </c>
      <c r="I51" s="39">
        <v>63</v>
      </c>
      <c r="J51" s="16">
        <v>-6</v>
      </c>
      <c r="K51" s="16">
        <v>3</v>
      </c>
      <c r="L51" s="16">
        <v>-3</v>
      </c>
      <c r="M51" s="17">
        <v>-6</v>
      </c>
    </row>
    <row r="52" spans="1:13" x14ac:dyDescent="0.2">
      <c r="A52" s="6" t="s">
        <v>44</v>
      </c>
      <c r="B52" s="16">
        <v>29</v>
      </c>
      <c r="C52" s="16">
        <v>5</v>
      </c>
      <c r="D52" s="16">
        <v>7</v>
      </c>
      <c r="E52" s="39">
        <v>17</v>
      </c>
      <c r="F52" s="16">
        <v>22</v>
      </c>
      <c r="G52" s="16">
        <v>4</v>
      </c>
      <c r="H52" s="16">
        <v>3</v>
      </c>
      <c r="I52" s="39">
        <v>15</v>
      </c>
      <c r="J52" s="16">
        <v>7</v>
      </c>
      <c r="K52" s="16">
        <v>1</v>
      </c>
      <c r="L52" s="16">
        <v>4</v>
      </c>
      <c r="M52" s="17">
        <v>2</v>
      </c>
    </row>
    <row r="53" spans="1:13" x14ac:dyDescent="0.2">
      <c r="A53" s="6" t="s">
        <v>45</v>
      </c>
      <c r="B53" s="16">
        <v>204</v>
      </c>
      <c r="C53" s="16">
        <v>83</v>
      </c>
      <c r="D53" s="16">
        <v>40</v>
      </c>
      <c r="E53" s="39">
        <v>81</v>
      </c>
      <c r="F53" s="16">
        <v>191</v>
      </c>
      <c r="G53" s="16">
        <v>53</v>
      </c>
      <c r="H53" s="16">
        <v>46</v>
      </c>
      <c r="I53" s="39">
        <v>92</v>
      </c>
      <c r="J53" s="16">
        <v>13</v>
      </c>
      <c r="K53" s="16">
        <v>30</v>
      </c>
      <c r="L53" s="16">
        <v>-6</v>
      </c>
      <c r="M53" s="17">
        <v>-11</v>
      </c>
    </row>
    <row r="54" spans="1:13" x14ac:dyDescent="0.2">
      <c r="A54" s="6" t="s">
        <v>94</v>
      </c>
      <c r="B54" s="16">
        <v>77</v>
      </c>
      <c r="C54" s="16">
        <v>16</v>
      </c>
      <c r="D54" s="16">
        <v>32</v>
      </c>
      <c r="E54" s="39">
        <v>29</v>
      </c>
      <c r="F54" s="16">
        <v>62</v>
      </c>
      <c r="G54" s="16">
        <v>11</v>
      </c>
      <c r="H54" s="16">
        <v>9</v>
      </c>
      <c r="I54" s="39">
        <v>42</v>
      </c>
      <c r="J54" s="16">
        <v>15</v>
      </c>
      <c r="K54" s="16">
        <v>5</v>
      </c>
      <c r="L54" s="16">
        <v>23</v>
      </c>
      <c r="M54" s="17">
        <v>-13</v>
      </c>
    </row>
    <row r="55" spans="1:13" x14ac:dyDescent="0.2">
      <c r="A55" s="6" t="s">
        <v>46</v>
      </c>
      <c r="B55" s="16">
        <v>306</v>
      </c>
      <c r="C55" s="16">
        <v>88</v>
      </c>
      <c r="D55" s="16">
        <v>62</v>
      </c>
      <c r="E55" s="39">
        <v>156</v>
      </c>
      <c r="F55" s="16">
        <v>271</v>
      </c>
      <c r="G55" s="16">
        <v>56</v>
      </c>
      <c r="H55" s="16">
        <v>68</v>
      </c>
      <c r="I55" s="39">
        <v>147</v>
      </c>
      <c r="J55" s="16">
        <v>35</v>
      </c>
      <c r="K55" s="16">
        <v>32</v>
      </c>
      <c r="L55" s="16">
        <v>-6</v>
      </c>
      <c r="M55" s="17">
        <v>9</v>
      </c>
    </row>
    <row r="56" spans="1:13" x14ac:dyDescent="0.2">
      <c r="A56" s="6" t="s">
        <v>96</v>
      </c>
      <c r="B56" s="16">
        <v>648</v>
      </c>
      <c r="C56" s="16">
        <v>385</v>
      </c>
      <c r="D56" s="16">
        <v>104</v>
      </c>
      <c r="E56" s="39">
        <v>159</v>
      </c>
      <c r="F56" s="16">
        <v>587</v>
      </c>
      <c r="G56" s="16">
        <v>226</v>
      </c>
      <c r="H56" s="16">
        <v>157</v>
      </c>
      <c r="I56" s="39">
        <v>204</v>
      </c>
      <c r="J56" s="16">
        <v>61</v>
      </c>
      <c r="K56" s="16">
        <v>159</v>
      </c>
      <c r="L56" s="16">
        <v>-53</v>
      </c>
      <c r="M56" s="17">
        <v>-45</v>
      </c>
    </row>
    <row r="57" spans="1:13" x14ac:dyDescent="0.2">
      <c r="A57" s="6" t="s">
        <v>47</v>
      </c>
      <c r="B57" s="16">
        <v>71</v>
      </c>
      <c r="C57" s="16">
        <v>18</v>
      </c>
      <c r="D57" s="16">
        <v>20</v>
      </c>
      <c r="E57" s="39">
        <v>33</v>
      </c>
      <c r="F57" s="16">
        <v>48</v>
      </c>
      <c r="G57" s="16">
        <v>4</v>
      </c>
      <c r="H57" s="16">
        <v>10</v>
      </c>
      <c r="I57" s="39">
        <v>34</v>
      </c>
      <c r="J57" s="16">
        <v>23</v>
      </c>
      <c r="K57" s="16">
        <v>14</v>
      </c>
      <c r="L57" s="16">
        <v>10</v>
      </c>
      <c r="M57" s="17">
        <v>-1</v>
      </c>
    </row>
    <row r="58" spans="1:13" x14ac:dyDescent="0.2">
      <c r="A58" s="6" t="s">
        <v>97</v>
      </c>
      <c r="B58" s="16">
        <v>83</v>
      </c>
      <c r="C58" s="16">
        <v>30</v>
      </c>
      <c r="D58" s="16">
        <v>25</v>
      </c>
      <c r="E58" s="39">
        <v>28</v>
      </c>
      <c r="F58" s="16">
        <v>82</v>
      </c>
      <c r="G58" s="16">
        <v>23</v>
      </c>
      <c r="H58" s="16">
        <v>15</v>
      </c>
      <c r="I58" s="39">
        <v>44</v>
      </c>
      <c r="J58" s="16">
        <v>1</v>
      </c>
      <c r="K58" s="16">
        <v>7</v>
      </c>
      <c r="L58" s="16">
        <v>10</v>
      </c>
      <c r="M58" s="17">
        <v>-16</v>
      </c>
    </row>
    <row r="59" spans="1:13" x14ac:dyDescent="0.2">
      <c r="A59" s="6" t="s">
        <v>48</v>
      </c>
      <c r="B59" s="16">
        <v>108</v>
      </c>
      <c r="C59" s="16">
        <v>49</v>
      </c>
      <c r="D59" s="16">
        <v>27</v>
      </c>
      <c r="E59" s="39">
        <v>32</v>
      </c>
      <c r="F59" s="16">
        <v>118</v>
      </c>
      <c r="G59" s="16">
        <v>42</v>
      </c>
      <c r="H59" s="16">
        <v>25</v>
      </c>
      <c r="I59" s="39">
        <v>51</v>
      </c>
      <c r="J59" s="16">
        <v>-10</v>
      </c>
      <c r="K59" s="16">
        <v>7</v>
      </c>
      <c r="L59" s="16">
        <v>2</v>
      </c>
      <c r="M59" s="17">
        <v>-19</v>
      </c>
    </row>
    <row r="60" spans="1:13" x14ac:dyDescent="0.2">
      <c r="A60" s="6" t="s">
        <v>49</v>
      </c>
      <c r="B60" s="16">
        <v>155</v>
      </c>
      <c r="C60" s="16">
        <v>78</v>
      </c>
      <c r="D60" s="16">
        <v>24</v>
      </c>
      <c r="E60" s="39">
        <v>53</v>
      </c>
      <c r="F60" s="16">
        <v>177</v>
      </c>
      <c r="G60" s="16">
        <v>94</v>
      </c>
      <c r="H60" s="16">
        <v>30</v>
      </c>
      <c r="I60" s="39">
        <v>53</v>
      </c>
      <c r="J60" s="16">
        <v>-22</v>
      </c>
      <c r="K60" s="16">
        <v>-16</v>
      </c>
      <c r="L60" s="16">
        <v>-6</v>
      </c>
      <c r="M60" s="17">
        <v>0</v>
      </c>
    </row>
    <row r="61" spans="1:13" x14ac:dyDescent="0.2">
      <c r="A61" s="6" t="s">
        <v>98</v>
      </c>
      <c r="B61" s="16">
        <v>87</v>
      </c>
      <c r="C61" s="16">
        <v>30</v>
      </c>
      <c r="D61" s="16">
        <v>22</v>
      </c>
      <c r="E61" s="39">
        <v>35</v>
      </c>
      <c r="F61" s="16">
        <v>75</v>
      </c>
      <c r="G61" s="16">
        <v>22</v>
      </c>
      <c r="H61" s="16">
        <v>18</v>
      </c>
      <c r="I61" s="39">
        <v>35</v>
      </c>
      <c r="J61" s="16">
        <v>12</v>
      </c>
      <c r="K61" s="16">
        <v>8</v>
      </c>
      <c r="L61" s="16">
        <v>4</v>
      </c>
      <c r="M61" s="17">
        <v>0</v>
      </c>
    </row>
    <row r="62" spans="1:13" x14ac:dyDescent="0.2">
      <c r="A62" s="5" t="str">
        <f>VLOOKUP("&lt;Zeilentitel_8&gt;",Uebersetzungen!$B$3:$E$103,Uebersetzungen!$B$2+1,FALSE)</f>
        <v>Region Moesa</v>
      </c>
      <c r="B62" s="8">
        <v>737</v>
      </c>
      <c r="C62" s="8">
        <v>177</v>
      </c>
      <c r="D62" s="8">
        <v>334</v>
      </c>
      <c r="E62" s="44">
        <v>226</v>
      </c>
      <c r="F62" s="8">
        <v>544</v>
      </c>
      <c r="G62" s="8">
        <v>102</v>
      </c>
      <c r="H62" s="8">
        <v>232</v>
      </c>
      <c r="I62" s="44">
        <v>210</v>
      </c>
      <c r="J62" s="8">
        <v>193</v>
      </c>
      <c r="K62" s="8">
        <v>75</v>
      </c>
      <c r="L62" s="8">
        <v>102</v>
      </c>
      <c r="M62" s="10">
        <v>16</v>
      </c>
    </row>
    <row r="63" spans="1:13" x14ac:dyDescent="0.2">
      <c r="A63" s="6" t="s">
        <v>50</v>
      </c>
      <c r="B63" s="16">
        <v>13</v>
      </c>
      <c r="C63" s="16">
        <v>0</v>
      </c>
      <c r="D63" s="16">
        <v>10</v>
      </c>
      <c r="E63" s="39">
        <v>3</v>
      </c>
      <c r="F63" s="16">
        <v>2</v>
      </c>
      <c r="G63" s="16">
        <v>1</v>
      </c>
      <c r="H63" s="16">
        <v>1</v>
      </c>
      <c r="I63" s="39">
        <v>0</v>
      </c>
      <c r="J63" s="16">
        <v>11</v>
      </c>
      <c r="K63" s="16">
        <v>-1</v>
      </c>
      <c r="L63" s="16">
        <v>9</v>
      </c>
      <c r="M63" s="17">
        <v>3</v>
      </c>
    </row>
    <row r="64" spans="1:13" x14ac:dyDescent="0.2">
      <c r="A64" s="6" t="s">
        <v>51</v>
      </c>
      <c r="B64" s="16">
        <v>16</v>
      </c>
      <c r="C64" s="16">
        <v>5</v>
      </c>
      <c r="D64" s="16">
        <v>6</v>
      </c>
      <c r="E64" s="39">
        <v>5</v>
      </c>
      <c r="F64" s="16">
        <v>7</v>
      </c>
      <c r="G64" s="16">
        <v>2</v>
      </c>
      <c r="H64" s="16">
        <v>3</v>
      </c>
      <c r="I64" s="39">
        <v>2</v>
      </c>
      <c r="J64" s="16">
        <v>9</v>
      </c>
      <c r="K64" s="16">
        <v>3</v>
      </c>
      <c r="L64" s="16">
        <v>3</v>
      </c>
      <c r="M64" s="17">
        <v>3</v>
      </c>
    </row>
    <row r="65" spans="1:13" x14ac:dyDescent="0.2">
      <c r="A65" s="6" t="s">
        <v>52</v>
      </c>
      <c r="B65" s="16">
        <v>13</v>
      </c>
      <c r="C65" s="16">
        <v>1</v>
      </c>
      <c r="D65" s="16">
        <v>8</v>
      </c>
      <c r="E65" s="39">
        <v>4</v>
      </c>
      <c r="F65" s="16">
        <v>6</v>
      </c>
      <c r="G65" s="16">
        <v>1</v>
      </c>
      <c r="H65" s="16">
        <v>4</v>
      </c>
      <c r="I65" s="39">
        <v>1</v>
      </c>
      <c r="J65" s="16">
        <v>7</v>
      </c>
      <c r="K65" s="16">
        <v>0</v>
      </c>
      <c r="L65" s="16">
        <v>4</v>
      </c>
      <c r="M65" s="17">
        <v>3</v>
      </c>
    </row>
    <row r="66" spans="1:13" x14ac:dyDescent="0.2">
      <c r="A66" s="6" t="s">
        <v>53</v>
      </c>
      <c r="B66" s="16">
        <v>8</v>
      </c>
      <c r="C66" s="16">
        <v>1</v>
      </c>
      <c r="D66" s="16">
        <v>1</v>
      </c>
      <c r="E66" s="39">
        <v>6</v>
      </c>
      <c r="F66" s="16">
        <v>7</v>
      </c>
      <c r="G66" s="16">
        <v>1</v>
      </c>
      <c r="H66" s="16">
        <v>4</v>
      </c>
      <c r="I66" s="39">
        <v>2</v>
      </c>
      <c r="J66" s="16">
        <v>1</v>
      </c>
      <c r="K66" s="16">
        <v>0</v>
      </c>
      <c r="L66" s="16">
        <v>-3</v>
      </c>
      <c r="M66" s="17">
        <v>4</v>
      </c>
    </row>
    <row r="67" spans="1:13" x14ac:dyDescent="0.2">
      <c r="A67" s="6" t="s">
        <v>54</v>
      </c>
      <c r="B67" s="16">
        <v>49</v>
      </c>
      <c r="C67" s="16">
        <v>7</v>
      </c>
      <c r="D67" s="16">
        <v>22</v>
      </c>
      <c r="E67" s="39">
        <v>20</v>
      </c>
      <c r="F67" s="16">
        <v>38</v>
      </c>
      <c r="G67" s="16">
        <v>6</v>
      </c>
      <c r="H67" s="16">
        <v>20</v>
      </c>
      <c r="I67" s="39">
        <v>12</v>
      </c>
      <c r="J67" s="16">
        <v>11</v>
      </c>
      <c r="K67" s="16">
        <v>1</v>
      </c>
      <c r="L67" s="16">
        <v>2</v>
      </c>
      <c r="M67" s="17">
        <v>8</v>
      </c>
    </row>
    <row r="68" spans="1:13" x14ac:dyDescent="0.2">
      <c r="A68" s="6" t="s">
        <v>55</v>
      </c>
      <c r="B68" s="16">
        <v>88</v>
      </c>
      <c r="C68" s="16">
        <v>33</v>
      </c>
      <c r="D68" s="16">
        <v>38</v>
      </c>
      <c r="E68" s="39">
        <v>17</v>
      </c>
      <c r="F68" s="16">
        <v>60</v>
      </c>
      <c r="G68" s="16">
        <v>13</v>
      </c>
      <c r="H68" s="16">
        <v>28</v>
      </c>
      <c r="I68" s="39">
        <v>19</v>
      </c>
      <c r="J68" s="16">
        <v>28</v>
      </c>
      <c r="K68" s="16">
        <v>20</v>
      </c>
      <c r="L68" s="16">
        <v>10</v>
      </c>
      <c r="M68" s="17">
        <v>-2</v>
      </c>
    </row>
    <row r="69" spans="1:13" x14ac:dyDescent="0.2">
      <c r="A69" s="6" t="s">
        <v>56</v>
      </c>
      <c r="B69" s="16">
        <v>17</v>
      </c>
      <c r="C69" s="16">
        <v>3</v>
      </c>
      <c r="D69" s="16">
        <v>10</v>
      </c>
      <c r="E69" s="39">
        <v>4</v>
      </c>
      <c r="F69" s="16">
        <v>17</v>
      </c>
      <c r="G69" s="16">
        <v>6</v>
      </c>
      <c r="H69" s="16">
        <v>2</v>
      </c>
      <c r="I69" s="39">
        <v>9</v>
      </c>
      <c r="J69" s="16">
        <v>0</v>
      </c>
      <c r="K69" s="16">
        <v>-3</v>
      </c>
      <c r="L69" s="16">
        <v>8</v>
      </c>
      <c r="M69" s="17">
        <v>-5</v>
      </c>
    </row>
    <row r="70" spans="1:13" x14ac:dyDescent="0.2">
      <c r="A70" s="6" t="s">
        <v>57</v>
      </c>
      <c r="B70" s="16">
        <v>75</v>
      </c>
      <c r="C70" s="16">
        <v>13</v>
      </c>
      <c r="D70" s="16">
        <v>38</v>
      </c>
      <c r="E70" s="39">
        <v>24</v>
      </c>
      <c r="F70" s="16">
        <v>64</v>
      </c>
      <c r="G70" s="16">
        <v>12</v>
      </c>
      <c r="H70" s="16">
        <v>17</v>
      </c>
      <c r="I70" s="39">
        <v>35</v>
      </c>
      <c r="J70" s="16">
        <v>11</v>
      </c>
      <c r="K70" s="16">
        <v>1</v>
      </c>
      <c r="L70" s="16">
        <v>21</v>
      </c>
      <c r="M70" s="17">
        <v>-11</v>
      </c>
    </row>
    <row r="71" spans="1:13" x14ac:dyDescent="0.2">
      <c r="A71" s="6" t="s">
        <v>58</v>
      </c>
      <c r="B71" s="16">
        <v>168</v>
      </c>
      <c r="C71" s="16">
        <v>46</v>
      </c>
      <c r="D71" s="16">
        <v>74</v>
      </c>
      <c r="E71" s="39">
        <v>48</v>
      </c>
      <c r="F71" s="16">
        <v>106</v>
      </c>
      <c r="G71" s="16">
        <v>18</v>
      </c>
      <c r="H71" s="16">
        <v>47</v>
      </c>
      <c r="I71" s="39">
        <v>41</v>
      </c>
      <c r="J71" s="16">
        <v>62</v>
      </c>
      <c r="K71" s="16">
        <v>28</v>
      </c>
      <c r="L71" s="16">
        <v>27</v>
      </c>
      <c r="M71" s="17">
        <v>7</v>
      </c>
    </row>
    <row r="72" spans="1:13" x14ac:dyDescent="0.2">
      <c r="A72" s="6" t="s">
        <v>99</v>
      </c>
      <c r="B72" s="16">
        <v>199</v>
      </c>
      <c r="C72" s="16">
        <v>53</v>
      </c>
      <c r="D72" s="16">
        <v>83</v>
      </c>
      <c r="E72" s="39">
        <v>63</v>
      </c>
      <c r="F72" s="16">
        <v>133</v>
      </c>
      <c r="G72" s="16">
        <v>25</v>
      </c>
      <c r="H72" s="16">
        <v>57</v>
      </c>
      <c r="I72" s="39">
        <v>51</v>
      </c>
      <c r="J72" s="16">
        <v>66</v>
      </c>
      <c r="K72" s="16">
        <v>28</v>
      </c>
      <c r="L72" s="16">
        <v>26</v>
      </c>
      <c r="M72" s="17">
        <v>12</v>
      </c>
    </row>
    <row r="73" spans="1:13" x14ac:dyDescent="0.2">
      <c r="A73" s="6" t="s">
        <v>59</v>
      </c>
      <c r="B73" s="16">
        <v>71</v>
      </c>
      <c r="C73" s="16">
        <v>13</v>
      </c>
      <c r="D73" s="16">
        <v>27</v>
      </c>
      <c r="E73" s="39">
        <v>31</v>
      </c>
      <c r="F73" s="16">
        <v>93</v>
      </c>
      <c r="G73" s="16">
        <v>15</v>
      </c>
      <c r="H73" s="16">
        <v>42</v>
      </c>
      <c r="I73" s="39">
        <v>36</v>
      </c>
      <c r="J73" s="16">
        <v>-22</v>
      </c>
      <c r="K73" s="16">
        <v>-2</v>
      </c>
      <c r="L73" s="16">
        <v>-15</v>
      </c>
      <c r="M73" s="17">
        <v>-5</v>
      </c>
    </row>
    <row r="74" spans="1:13" x14ac:dyDescent="0.2">
      <c r="A74" s="6" t="s">
        <v>100</v>
      </c>
      <c r="B74" s="16">
        <v>20</v>
      </c>
      <c r="C74" s="16">
        <v>2</v>
      </c>
      <c r="D74" s="16">
        <v>17</v>
      </c>
      <c r="E74" s="39">
        <v>1</v>
      </c>
      <c r="F74" s="16">
        <v>11</v>
      </c>
      <c r="G74" s="16">
        <v>2</v>
      </c>
      <c r="H74" s="16">
        <v>7</v>
      </c>
      <c r="I74" s="39">
        <v>2</v>
      </c>
      <c r="J74" s="16">
        <v>9</v>
      </c>
      <c r="K74" s="16">
        <v>0</v>
      </c>
      <c r="L74" s="16">
        <v>10</v>
      </c>
      <c r="M74" s="17">
        <v>-1</v>
      </c>
    </row>
    <row r="75" spans="1:13" x14ac:dyDescent="0.2">
      <c r="A75" s="5" t="str">
        <f>VLOOKUP("&lt;Zeilentitel_9&gt;",Uebersetzungen!$B$3:$E$103,Uebersetzungen!$B$2+1,FALSE)</f>
        <v>Region Plessur</v>
      </c>
      <c r="B75" s="8">
        <v>3383</v>
      </c>
      <c r="C75" s="8">
        <v>1108</v>
      </c>
      <c r="D75" s="8">
        <v>871</v>
      </c>
      <c r="E75" s="44">
        <v>1404</v>
      </c>
      <c r="F75" s="8">
        <v>3128</v>
      </c>
      <c r="G75" s="8">
        <v>676</v>
      </c>
      <c r="H75" s="8">
        <v>977</v>
      </c>
      <c r="I75" s="44">
        <v>1475</v>
      </c>
      <c r="J75" s="8">
        <v>255</v>
      </c>
      <c r="K75" s="8">
        <v>432</v>
      </c>
      <c r="L75" s="8">
        <v>-106</v>
      </c>
      <c r="M75" s="10">
        <v>-71</v>
      </c>
    </row>
    <row r="76" spans="1:13" x14ac:dyDescent="0.2">
      <c r="A76" s="6" t="s">
        <v>67</v>
      </c>
      <c r="B76" s="16">
        <v>2601</v>
      </c>
      <c r="C76" s="16">
        <v>712</v>
      </c>
      <c r="D76" s="16">
        <v>654</v>
      </c>
      <c r="E76" s="39">
        <v>1235</v>
      </c>
      <c r="F76" s="16">
        <v>2309</v>
      </c>
      <c r="G76" s="16">
        <v>469</v>
      </c>
      <c r="H76" s="16">
        <v>739</v>
      </c>
      <c r="I76" s="39">
        <v>1101</v>
      </c>
      <c r="J76" s="16">
        <v>292</v>
      </c>
      <c r="K76" s="16">
        <v>243</v>
      </c>
      <c r="L76" s="16">
        <v>-85</v>
      </c>
      <c r="M76" s="17">
        <v>134</v>
      </c>
    </row>
    <row r="77" spans="1:13" x14ac:dyDescent="0.2">
      <c r="A77" s="6" t="s">
        <v>68</v>
      </c>
      <c r="B77" s="16">
        <v>369</v>
      </c>
      <c r="C77" s="16">
        <v>209</v>
      </c>
      <c r="D77" s="16">
        <v>76</v>
      </c>
      <c r="E77" s="39">
        <v>84</v>
      </c>
      <c r="F77" s="16">
        <v>415</v>
      </c>
      <c r="G77" s="16">
        <v>79</v>
      </c>
      <c r="H77" s="16">
        <v>94</v>
      </c>
      <c r="I77" s="39">
        <v>242</v>
      </c>
      <c r="J77" s="16">
        <v>-46</v>
      </c>
      <c r="K77" s="16">
        <v>130</v>
      </c>
      <c r="L77" s="16">
        <v>-18</v>
      </c>
      <c r="M77" s="17">
        <v>-158</v>
      </c>
    </row>
    <row r="78" spans="1:13" x14ac:dyDescent="0.2">
      <c r="A78" s="6" t="s">
        <v>69</v>
      </c>
      <c r="B78" s="16">
        <v>413</v>
      </c>
      <c r="C78" s="16">
        <v>187</v>
      </c>
      <c r="D78" s="16">
        <v>141</v>
      </c>
      <c r="E78" s="39">
        <v>85</v>
      </c>
      <c r="F78" s="16">
        <v>404</v>
      </c>
      <c r="G78" s="16">
        <v>128</v>
      </c>
      <c r="H78" s="16">
        <v>144</v>
      </c>
      <c r="I78" s="39">
        <v>132</v>
      </c>
      <c r="J78" s="16">
        <v>9</v>
      </c>
      <c r="K78" s="16">
        <v>59</v>
      </c>
      <c r="L78" s="16">
        <v>-3</v>
      </c>
      <c r="M78" s="17">
        <v>-47</v>
      </c>
    </row>
    <row r="79" spans="1:13" x14ac:dyDescent="0.2">
      <c r="A79" s="5" t="str">
        <f>VLOOKUP("&lt;Zeilentitel_10&gt;",Uebersetzungen!$B$3:$E$103,Uebersetzungen!$B$2+1,FALSE)</f>
        <v>Region Prättigau/Davos</v>
      </c>
      <c r="B79" s="8">
        <v>2138</v>
      </c>
      <c r="C79" s="8">
        <v>749</v>
      </c>
      <c r="D79" s="8">
        <v>616</v>
      </c>
      <c r="E79" s="44">
        <v>773</v>
      </c>
      <c r="F79" s="8">
        <v>1955</v>
      </c>
      <c r="G79" s="8">
        <v>533</v>
      </c>
      <c r="H79" s="8">
        <v>635</v>
      </c>
      <c r="I79" s="44">
        <v>787</v>
      </c>
      <c r="J79" s="8">
        <v>183</v>
      </c>
      <c r="K79" s="8">
        <v>216</v>
      </c>
      <c r="L79" s="8">
        <v>-19</v>
      </c>
      <c r="M79" s="10">
        <v>-14</v>
      </c>
    </row>
    <row r="80" spans="1:13" x14ac:dyDescent="0.2">
      <c r="A80" s="6" t="s">
        <v>61</v>
      </c>
      <c r="B80" s="16">
        <v>913</v>
      </c>
      <c r="C80" s="16">
        <v>485</v>
      </c>
      <c r="D80" s="16">
        <v>296</v>
      </c>
      <c r="E80" s="39">
        <v>132</v>
      </c>
      <c r="F80" s="16">
        <v>914</v>
      </c>
      <c r="G80" s="16">
        <v>318</v>
      </c>
      <c r="H80" s="16">
        <v>342</v>
      </c>
      <c r="I80" s="39">
        <v>254</v>
      </c>
      <c r="J80" s="16">
        <v>-1</v>
      </c>
      <c r="K80" s="16">
        <v>167</v>
      </c>
      <c r="L80" s="16">
        <v>-46</v>
      </c>
      <c r="M80" s="17">
        <v>-122</v>
      </c>
    </row>
    <row r="81" spans="1:13" x14ac:dyDescent="0.2">
      <c r="A81" s="6" t="s">
        <v>62</v>
      </c>
      <c r="B81" s="16">
        <v>49</v>
      </c>
      <c r="C81" s="16">
        <v>5</v>
      </c>
      <c r="D81" s="16">
        <v>9</v>
      </c>
      <c r="E81" s="39">
        <v>35</v>
      </c>
      <c r="F81" s="16">
        <v>33</v>
      </c>
      <c r="G81" s="16">
        <v>6</v>
      </c>
      <c r="H81" s="16">
        <v>7</v>
      </c>
      <c r="I81" s="39">
        <v>20</v>
      </c>
      <c r="J81" s="16">
        <v>16</v>
      </c>
      <c r="K81" s="16">
        <v>-1</v>
      </c>
      <c r="L81" s="16">
        <v>2</v>
      </c>
      <c r="M81" s="17">
        <v>15</v>
      </c>
    </row>
    <row r="82" spans="1:13" x14ac:dyDescent="0.2">
      <c r="A82" s="6" t="s">
        <v>63</v>
      </c>
      <c r="B82" s="16">
        <v>6</v>
      </c>
      <c r="C82" s="16">
        <v>0</v>
      </c>
      <c r="D82" s="16">
        <v>1</v>
      </c>
      <c r="E82" s="39">
        <v>5</v>
      </c>
      <c r="F82" s="16">
        <v>9</v>
      </c>
      <c r="G82" s="16">
        <v>1</v>
      </c>
      <c r="H82" s="16">
        <v>2</v>
      </c>
      <c r="I82" s="39">
        <v>6</v>
      </c>
      <c r="J82" s="16">
        <v>-3</v>
      </c>
      <c r="K82" s="16">
        <v>-1</v>
      </c>
      <c r="L82" s="16">
        <v>-1</v>
      </c>
      <c r="M82" s="17">
        <v>-1</v>
      </c>
    </row>
    <row r="83" spans="1:13" x14ac:dyDescent="0.2">
      <c r="A83" s="6" t="s">
        <v>64</v>
      </c>
      <c r="B83" s="16">
        <v>81</v>
      </c>
      <c r="C83" s="16">
        <v>17</v>
      </c>
      <c r="D83" s="16">
        <v>18</v>
      </c>
      <c r="E83" s="39">
        <v>46</v>
      </c>
      <c r="F83" s="16">
        <v>77</v>
      </c>
      <c r="G83" s="16">
        <v>9</v>
      </c>
      <c r="H83" s="16">
        <v>26</v>
      </c>
      <c r="I83" s="39">
        <v>42</v>
      </c>
      <c r="J83" s="16">
        <v>4</v>
      </c>
      <c r="K83" s="16">
        <v>8</v>
      </c>
      <c r="L83" s="16">
        <v>-8</v>
      </c>
      <c r="M83" s="17">
        <v>4</v>
      </c>
    </row>
    <row r="84" spans="1:13" x14ac:dyDescent="0.2">
      <c r="A84" s="6" t="s">
        <v>101</v>
      </c>
      <c r="B84" s="16">
        <v>364</v>
      </c>
      <c r="C84" s="16">
        <v>107</v>
      </c>
      <c r="D84" s="16">
        <v>132</v>
      </c>
      <c r="E84" s="39">
        <v>125</v>
      </c>
      <c r="F84" s="16">
        <v>307</v>
      </c>
      <c r="G84" s="16">
        <v>85</v>
      </c>
      <c r="H84" s="16">
        <v>100</v>
      </c>
      <c r="I84" s="39">
        <v>122</v>
      </c>
      <c r="J84" s="16">
        <v>57</v>
      </c>
      <c r="K84" s="16">
        <v>22</v>
      </c>
      <c r="L84" s="16">
        <v>32</v>
      </c>
      <c r="M84" s="17">
        <v>3</v>
      </c>
    </row>
    <row r="85" spans="1:13" x14ac:dyDescent="0.2">
      <c r="A85" s="6" t="s">
        <v>90</v>
      </c>
      <c r="B85" s="16">
        <v>24</v>
      </c>
      <c r="C85" s="16">
        <v>1</v>
      </c>
      <c r="D85" s="16">
        <v>7</v>
      </c>
      <c r="E85" s="39">
        <v>16</v>
      </c>
      <c r="F85" s="16">
        <v>12</v>
      </c>
      <c r="G85" s="16">
        <v>4</v>
      </c>
      <c r="H85" s="16">
        <v>2</v>
      </c>
      <c r="I85" s="39">
        <v>6</v>
      </c>
      <c r="J85" s="16">
        <v>12</v>
      </c>
      <c r="K85" s="16">
        <v>-3</v>
      </c>
      <c r="L85" s="16">
        <v>5</v>
      </c>
      <c r="M85" s="17">
        <v>10</v>
      </c>
    </row>
    <row r="86" spans="1:13" x14ac:dyDescent="0.2">
      <c r="A86" s="6" t="s">
        <v>65</v>
      </c>
      <c r="B86" s="16">
        <v>65</v>
      </c>
      <c r="C86" s="16">
        <v>8</v>
      </c>
      <c r="D86" s="16">
        <v>18</v>
      </c>
      <c r="E86" s="39">
        <v>39</v>
      </c>
      <c r="F86" s="16">
        <v>64</v>
      </c>
      <c r="G86" s="16">
        <v>10</v>
      </c>
      <c r="H86" s="16">
        <v>22</v>
      </c>
      <c r="I86" s="39">
        <v>32</v>
      </c>
      <c r="J86" s="16">
        <v>1</v>
      </c>
      <c r="K86" s="16">
        <v>-2</v>
      </c>
      <c r="L86" s="16">
        <v>-4</v>
      </c>
      <c r="M86" s="17">
        <v>7</v>
      </c>
    </row>
    <row r="87" spans="1:13" x14ac:dyDescent="0.2">
      <c r="A87" s="6" t="s">
        <v>66</v>
      </c>
      <c r="B87" s="16">
        <v>148</v>
      </c>
      <c r="C87" s="16">
        <v>30</v>
      </c>
      <c r="D87" s="16">
        <v>25</v>
      </c>
      <c r="E87" s="39">
        <v>93</v>
      </c>
      <c r="F87" s="16">
        <v>125</v>
      </c>
      <c r="G87" s="16">
        <v>33</v>
      </c>
      <c r="H87" s="16">
        <v>22</v>
      </c>
      <c r="I87" s="39">
        <v>70</v>
      </c>
      <c r="J87" s="16">
        <v>23</v>
      </c>
      <c r="K87" s="16">
        <v>-3</v>
      </c>
      <c r="L87" s="16">
        <v>3</v>
      </c>
      <c r="M87" s="17">
        <v>23</v>
      </c>
    </row>
    <row r="88" spans="1:13" x14ac:dyDescent="0.2">
      <c r="A88" s="6" t="s">
        <v>78</v>
      </c>
      <c r="B88" s="16">
        <v>159</v>
      </c>
      <c r="C88" s="16">
        <v>26</v>
      </c>
      <c r="D88" s="16">
        <v>37</v>
      </c>
      <c r="E88" s="39">
        <v>96</v>
      </c>
      <c r="F88" s="16">
        <v>153</v>
      </c>
      <c r="G88" s="16">
        <v>33</v>
      </c>
      <c r="H88" s="16">
        <v>37</v>
      </c>
      <c r="I88" s="39">
        <v>83</v>
      </c>
      <c r="J88" s="16">
        <v>6</v>
      </c>
      <c r="K88" s="16">
        <v>-7</v>
      </c>
      <c r="L88" s="16">
        <v>0</v>
      </c>
      <c r="M88" s="17">
        <v>13</v>
      </c>
    </row>
    <row r="89" spans="1:13" x14ac:dyDescent="0.2">
      <c r="A89" s="6" t="s">
        <v>79</v>
      </c>
      <c r="B89" s="16">
        <v>209</v>
      </c>
      <c r="C89" s="16">
        <v>44</v>
      </c>
      <c r="D89" s="16">
        <v>51</v>
      </c>
      <c r="E89" s="39">
        <v>114</v>
      </c>
      <c r="F89" s="16">
        <v>179</v>
      </c>
      <c r="G89" s="16">
        <v>23</v>
      </c>
      <c r="H89" s="16">
        <v>60</v>
      </c>
      <c r="I89" s="39">
        <v>96</v>
      </c>
      <c r="J89" s="16">
        <v>30</v>
      </c>
      <c r="K89" s="16">
        <v>21</v>
      </c>
      <c r="L89" s="16">
        <v>-9</v>
      </c>
      <c r="M89" s="17">
        <v>18</v>
      </c>
    </row>
    <row r="90" spans="1:13" x14ac:dyDescent="0.2">
      <c r="A90" s="6" t="s">
        <v>80</v>
      </c>
      <c r="B90" s="16">
        <v>120</v>
      </c>
      <c r="C90" s="16">
        <v>26</v>
      </c>
      <c r="D90" s="16">
        <v>22</v>
      </c>
      <c r="E90" s="39">
        <v>72</v>
      </c>
      <c r="F90" s="16">
        <v>82</v>
      </c>
      <c r="G90" s="16">
        <v>11</v>
      </c>
      <c r="H90" s="16">
        <v>15</v>
      </c>
      <c r="I90" s="39">
        <v>56</v>
      </c>
      <c r="J90" s="16">
        <v>38</v>
      </c>
      <c r="K90" s="16">
        <v>15</v>
      </c>
      <c r="L90" s="16">
        <v>7</v>
      </c>
      <c r="M90" s="17">
        <v>16</v>
      </c>
    </row>
    <row r="91" spans="1:13" x14ac:dyDescent="0.2">
      <c r="A91" s="5" t="str">
        <f>VLOOKUP("&lt;Zeilentitel_11&gt;",Uebersetzungen!$B$3:$E$103,Uebersetzungen!$B$2+1,FALSE)</f>
        <v>Region Surselva</v>
      </c>
      <c r="B91" s="8">
        <v>1666</v>
      </c>
      <c r="C91" s="8">
        <v>465</v>
      </c>
      <c r="D91" s="8">
        <v>492</v>
      </c>
      <c r="E91" s="44">
        <v>709</v>
      </c>
      <c r="F91" s="8">
        <v>1466</v>
      </c>
      <c r="G91" s="8">
        <v>282</v>
      </c>
      <c r="H91" s="8">
        <v>340</v>
      </c>
      <c r="I91" s="44">
        <v>844</v>
      </c>
      <c r="J91" s="8">
        <v>200</v>
      </c>
      <c r="K91" s="8">
        <v>183</v>
      </c>
      <c r="L91" s="8">
        <v>152</v>
      </c>
      <c r="M91" s="10">
        <v>-135</v>
      </c>
    </row>
    <row r="92" spans="1:13" x14ac:dyDescent="0.2">
      <c r="A92" s="6" t="s">
        <v>6</v>
      </c>
      <c r="B92" s="16">
        <v>47</v>
      </c>
      <c r="C92" s="16">
        <v>9</v>
      </c>
      <c r="D92" s="16">
        <v>23</v>
      </c>
      <c r="E92" s="39">
        <v>15</v>
      </c>
      <c r="F92" s="16">
        <v>30</v>
      </c>
      <c r="G92" s="16">
        <v>12</v>
      </c>
      <c r="H92" s="16">
        <v>4</v>
      </c>
      <c r="I92" s="39">
        <v>14</v>
      </c>
      <c r="J92" s="16">
        <v>17</v>
      </c>
      <c r="K92" s="16">
        <v>-3</v>
      </c>
      <c r="L92" s="16">
        <v>19</v>
      </c>
      <c r="M92" s="17">
        <v>1</v>
      </c>
    </row>
    <row r="93" spans="1:13" x14ac:dyDescent="0.2">
      <c r="A93" s="6" t="s">
        <v>7</v>
      </c>
      <c r="B93" s="16">
        <v>278</v>
      </c>
      <c r="C93" s="16">
        <v>77</v>
      </c>
      <c r="D93" s="16">
        <v>100</v>
      </c>
      <c r="E93" s="39">
        <v>101</v>
      </c>
      <c r="F93" s="16">
        <v>300</v>
      </c>
      <c r="G93" s="16">
        <v>58</v>
      </c>
      <c r="H93" s="16">
        <v>71</v>
      </c>
      <c r="I93" s="39">
        <v>171</v>
      </c>
      <c r="J93" s="16">
        <v>-22</v>
      </c>
      <c r="K93" s="16">
        <v>19</v>
      </c>
      <c r="L93" s="16">
        <v>29</v>
      </c>
      <c r="M93" s="17">
        <v>-70</v>
      </c>
    </row>
    <row r="94" spans="1:13" x14ac:dyDescent="0.2">
      <c r="A94" s="6" t="s">
        <v>8</v>
      </c>
      <c r="B94" s="16">
        <v>58</v>
      </c>
      <c r="C94" s="16">
        <v>11</v>
      </c>
      <c r="D94" s="16">
        <v>24</v>
      </c>
      <c r="E94" s="39">
        <v>23</v>
      </c>
      <c r="F94" s="16">
        <v>44</v>
      </c>
      <c r="G94" s="16">
        <v>1</v>
      </c>
      <c r="H94" s="16">
        <v>5</v>
      </c>
      <c r="I94" s="39">
        <v>38</v>
      </c>
      <c r="J94" s="16">
        <v>14</v>
      </c>
      <c r="K94" s="16">
        <v>10</v>
      </c>
      <c r="L94" s="16">
        <v>19</v>
      </c>
      <c r="M94" s="17">
        <v>-15</v>
      </c>
    </row>
    <row r="95" spans="1:13" x14ac:dyDescent="0.2">
      <c r="A95" s="6" t="s">
        <v>9</v>
      </c>
      <c r="B95" s="16">
        <v>64</v>
      </c>
      <c r="C95" s="16">
        <v>14</v>
      </c>
      <c r="D95" s="16">
        <v>10</v>
      </c>
      <c r="E95" s="39">
        <v>40</v>
      </c>
      <c r="F95" s="16">
        <v>65</v>
      </c>
      <c r="G95" s="16">
        <v>10</v>
      </c>
      <c r="H95" s="16">
        <v>11</v>
      </c>
      <c r="I95" s="39">
        <v>44</v>
      </c>
      <c r="J95" s="16">
        <v>-1</v>
      </c>
      <c r="K95" s="16">
        <v>4</v>
      </c>
      <c r="L95" s="16">
        <v>-1</v>
      </c>
      <c r="M95" s="17">
        <v>-4</v>
      </c>
    </row>
    <row r="96" spans="1:13" x14ac:dyDescent="0.2">
      <c r="A96" s="6" t="s">
        <v>10</v>
      </c>
      <c r="B96" s="16">
        <v>59</v>
      </c>
      <c r="C96" s="16">
        <v>36</v>
      </c>
      <c r="D96" s="16">
        <v>14</v>
      </c>
      <c r="E96" s="39">
        <v>9</v>
      </c>
      <c r="F96" s="16">
        <v>63</v>
      </c>
      <c r="G96" s="16">
        <v>20</v>
      </c>
      <c r="H96" s="16">
        <v>12</v>
      </c>
      <c r="I96" s="39">
        <v>31</v>
      </c>
      <c r="J96" s="16">
        <v>-4</v>
      </c>
      <c r="K96" s="16">
        <v>16</v>
      </c>
      <c r="L96" s="16">
        <v>2</v>
      </c>
      <c r="M96" s="17">
        <v>-22</v>
      </c>
    </row>
    <row r="97" spans="1:13" x14ac:dyDescent="0.2">
      <c r="A97" s="6" t="s">
        <v>11</v>
      </c>
      <c r="B97" s="16">
        <v>107</v>
      </c>
      <c r="C97" s="16">
        <v>23</v>
      </c>
      <c r="D97" s="16">
        <v>42</v>
      </c>
      <c r="E97" s="39">
        <v>42</v>
      </c>
      <c r="F97" s="16">
        <v>114</v>
      </c>
      <c r="G97" s="16">
        <v>19</v>
      </c>
      <c r="H97" s="16">
        <v>40</v>
      </c>
      <c r="I97" s="39">
        <v>55</v>
      </c>
      <c r="J97" s="16">
        <v>-7</v>
      </c>
      <c r="K97" s="16">
        <v>4</v>
      </c>
      <c r="L97" s="16">
        <v>2</v>
      </c>
      <c r="M97" s="17">
        <v>-13</v>
      </c>
    </row>
    <row r="98" spans="1:13" x14ac:dyDescent="0.2">
      <c r="A98" s="6" t="s">
        <v>12</v>
      </c>
      <c r="B98" s="16">
        <v>376</v>
      </c>
      <c r="C98" s="16">
        <v>102</v>
      </c>
      <c r="D98" s="16">
        <v>68</v>
      </c>
      <c r="E98" s="39">
        <v>206</v>
      </c>
      <c r="F98" s="16">
        <v>304</v>
      </c>
      <c r="G98" s="16">
        <v>45</v>
      </c>
      <c r="H98" s="16">
        <v>70</v>
      </c>
      <c r="I98" s="39">
        <v>189</v>
      </c>
      <c r="J98" s="16">
        <v>72</v>
      </c>
      <c r="K98" s="16">
        <v>57</v>
      </c>
      <c r="L98" s="16">
        <v>-2</v>
      </c>
      <c r="M98" s="17">
        <v>17</v>
      </c>
    </row>
    <row r="99" spans="1:13" x14ac:dyDescent="0.2">
      <c r="A99" s="6" t="s">
        <v>23</v>
      </c>
      <c r="B99" s="16">
        <v>61</v>
      </c>
      <c r="C99" s="16">
        <v>13</v>
      </c>
      <c r="D99" s="16">
        <v>11</v>
      </c>
      <c r="E99" s="39">
        <v>37</v>
      </c>
      <c r="F99" s="16">
        <v>48</v>
      </c>
      <c r="G99" s="16">
        <v>8</v>
      </c>
      <c r="H99" s="16">
        <v>14</v>
      </c>
      <c r="I99" s="39">
        <v>26</v>
      </c>
      <c r="J99" s="16">
        <v>13</v>
      </c>
      <c r="K99" s="16">
        <v>5</v>
      </c>
      <c r="L99" s="16">
        <v>-3</v>
      </c>
      <c r="M99" s="17">
        <v>11</v>
      </c>
    </row>
    <row r="100" spans="1:13" x14ac:dyDescent="0.2">
      <c r="A100" s="6" t="s">
        <v>81</v>
      </c>
      <c r="B100" s="16">
        <v>113</v>
      </c>
      <c r="C100" s="16">
        <v>39</v>
      </c>
      <c r="D100" s="16">
        <v>42</v>
      </c>
      <c r="E100" s="39">
        <v>32</v>
      </c>
      <c r="F100" s="16">
        <v>77</v>
      </c>
      <c r="G100" s="16">
        <v>11</v>
      </c>
      <c r="H100" s="16">
        <v>17</v>
      </c>
      <c r="I100" s="39">
        <v>49</v>
      </c>
      <c r="J100" s="16">
        <v>36</v>
      </c>
      <c r="K100" s="16">
        <v>28</v>
      </c>
      <c r="L100" s="16">
        <v>25</v>
      </c>
      <c r="M100" s="17">
        <v>-17</v>
      </c>
    </row>
    <row r="101" spans="1:13" x14ac:dyDescent="0.2">
      <c r="A101" s="6" t="s">
        <v>82</v>
      </c>
      <c r="B101" s="16">
        <v>195</v>
      </c>
      <c r="C101" s="16">
        <v>57</v>
      </c>
      <c r="D101" s="16">
        <v>56</v>
      </c>
      <c r="E101" s="39">
        <v>82</v>
      </c>
      <c r="F101" s="16">
        <v>127</v>
      </c>
      <c r="G101" s="16">
        <v>44</v>
      </c>
      <c r="H101" s="16">
        <v>26</v>
      </c>
      <c r="I101" s="39">
        <v>57</v>
      </c>
      <c r="J101" s="16">
        <v>68</v>
      </c>
      <c r="K101" s="16">
        <v>13</v>
      </c>
      <c r="L101" s="16">
        <v>30</v>
      </c>
      <c r="M101" s="17">
        <v>25</v>
      </c>
    </row>
    <row r="102" spans="1:13" x14ac:dyDescent="0.2">
      <c r="A102" s="6" t="s">
        <v>83</v>
      </c>
      <c r="B102" s="16">
        <v>15</v>
      </c>
      <c r="C102" s="16">
        <v>4</v>
      </c>
      <c r="D102" s="16">
        <v>6</v>
      </c>
      <c r="E102" s="39">
        <v>5</v>
      </c>
      <c r="F102" s="16">
        <v>12</v>
      </c>
      <c r="G102" s="16">
        <v>0</v>
      </c>
      <c r="H102" s="16">
        <v>6</v>
      </c>
      <c r="I102" s="39">
        <v>6</v>
      </c>
      <c r="J102" s="16">
        <v>3</v>
      </c>
      <c r="K102" s="16">
        <v>4</v>
      </c>
      <c r="L102" s="16">
        <v>0</v>
      </c>
      <c r="M102" s="17">
        <v>-1</v>
      </c>
    </row>
    <row r="103" spans="1:13" x14ac:dyDescent="0.2">
      <c r="A103" s="6" t="s">
        <v>84</v>
      </c>
      <c r="B103" s="16">
        <v>66</v>
      </c>
      <c r="C103" s="16">
        <v>15</v>
      </c>
      <c r="D103" s="16">
        <v>22</v>
      </c>
      <c r="E103" s="39">
        <v>29</v>
      </c>
      <c r="F103" s="16">
        <v>58</v>
      </c>
      <c r="G103" s="16">
        <v>7</v>
      </c>
      <c r="H103" s="16">
        <v>11</v>
      </c>
      <c r="I103" s="39">
        <v>40</v>
      </c>
      <c r="J103" s="16">
        <v>8</v>
      </c>
      <c r="K103" s="16">
        <v>8</v>
      </c>
      <c r="L103" s="16">
        <v>11</v>
      </c>
      <c r="M103" s="17">
        <v>-11</v>
      </c>
    </row>
    <row r="104" spans="1:13" x14ac:dyDescent="0.2">
      <c r="A104" s="6" t="s">
        <v>85</v>
      </c>
      <c r="B104" s="16">
        <v>73</v>
      </c>
      <c r="C104" s="16">
        <v>35</v>
      </c>
      <c r="D104" s="16">
        <v>24</v>
      </c>
      <c r="E104" s="39">
        <v>14</v>
      </c>
      <c r="F104" s="16">
        <v>79</v>
      </c>
      <c r="G104" s="16">
        <v>17</v>
      </c>
      <c r="H104" s="16">
        <v>27</v>
      </c>
      <c r="I104" s="39">
        <v>35</v>
      </c>
      <c r="J104" s="16">
        <v>-6</v>
      </c>
      <c r="K104" s="16">
        <v>18</v>
      </c>
      <c r="L104" s="16">
        <v>-3</v>
      </c>
      <c r="M104" s="17">
        <v>-21</v>
      </c>
    </row>
    <row r="105" spans="1:13" x14ac:dyDescent="0.2">
      <c r="A105" s="6" t="s">
        <v>86</v>
      </c>
      <c r="B105" s="16">
        <v>79</v>
      </c>
      <c r="C105" s="16">
        <v>14</v>
      </c>
      <c r="D105" s="16">
        <v>21</v>
      </c>
      <c r="E105" s="39">
        <v>44</v>
      </c>
      <c r="F105" s="16">
        <v>70</v>
      </c>
      <c r="G105" s="16">
        <v>10</v>
      </c>
      <c r="H105" s="16">
        <v>7</v>
      </c>
      <c r="I105" s="39">
        <v>53</v>
      </c>
      <c r="J105" s="16">
        <v>9</v>
      </c>
      <c r="K105" s="16">
        <v>4</v>
      </c>
      <c r="L105" s="16">
        <v>14</v>
      </c>
      <c r="M105" s="17">
        <v>-9</v>
      </c>
    </row>
    <row r="106" spans="1:13" x14ac:dyDescent="0.2">
      <c r="A106" s="6" t="s">
        <v>91</v>
      </c>
      <c r="B106" s="16">
        <v>75</v>
      </c>
      <c r="C106" s="16">
        <v>16</v>
      </c>
      <c r="D106" s="16">
        <v>29</v>
      </c>
      <c r="E106" s="39">
        <v>30</v>
      </c>
      <c r="F106" s="16">
        <v>75</v>
      </c>
      <c r="G106" s="16">
        <v>20</v>
      </c>
      <c r="H106" s="16">
        <v>19</v>
      </c>
      <c r="I106" s="39">
        <v>36</v>
      </c>
      <c r="J106" s="16">
        <v>0</v>
      </c>
      <c r="K106" s="16">
        <v>-4</v>
      </c>
      <c r="L106" s="16">
        <v>10</v>
      </c>
      <c r="M106" s="17">
        <v>-6</v>
      </c>
    </row>
    <row r="107" spans="1:13" x14ac:dyDescent="0.2">
      <c r="A107" s="5" t="str">
        <f>VLOOKUP("&lt;Zeilentitel_12&gt;",Uebersetzungen!$B$3:$E$103,Uebersetzungen!$B$2+1,FALSE)</f>
        <v>Region Viamala</v>
      </c>
      <c r="B107" s="8">
        <v>1296</v>
      </c>
      <c r="C107" s="8">
        <v>244</v>
      </c>
      <c r="D107" s="8">
        <v>208</v>
      </c>
      <c r="E107" s="44">
        <v>844</v>
      </c>
      <c r="F107" s="8">
        <v>1113</v>
      </c>
      <c r="G107" s="8">
        <v>174</v>
      </c>
      <c r="H107" s="8">
        <v>238</v>
      </c>
      <c r="I107" s="44">
        <v>701</v>
      </c>
      <c r="J107" s="8">
        <v>183</v>
      </c>
      <c r="K107" s="8">
        <v>70</v>
      </c>
      <c r="L107" s="8">
        <v>-30</v>
      </c>
      <c r="M107" s="10">
        <v>143</v>
      </c>
    </row>
    <row r="108" spans="1:13" x14ac:dyDescent="0.2">
      <c r="A108" s="6" t="s">
        <v>13</v>
      </c>
      <c r="B108" s="16">
        <v>28</v>
      </c>
      <c r="C108" s="16">
        <v>8</v>
      </c>
      <c r="D108" s="16">
        <v>1</v>
      </c>
      <c r="E108" s="39">
        <v>19</v>
      </c>
      <c r="F108" s="16">
        <v>26</v>
      </c>
      <c r="G108" s="16">
        <v>3</v>
      </c>
      <c r="H108" s="16">
        <v>5</v>
      </c>
      <c r="I108" s="39">
        <v>18</v>
      </c>
      <c r="J108" s="16">
        <v>2</v>
      </c>
      <c r="K108" s="16">
        <v>5</v>
      </c>
      <c r="L108" s="16">
        <v>-4</v>
      </c>
      <c r="M108" s="17">
        <v>1</v>
      </c>
    </row>
    <row r="109" spans="1:13" x14ac:dyDescent="0.2">
      <c r="A109" s="6" t="s">
        <v>14</v>
      </c>
      <c r="B109" s="16">
        <v>54</v>
      </c>
      <c r="C109" s="16">
        <v>10</v>
      </c>
      <c r="D109" s="16">
        <v>5</v>
      </c>
      <c r="E109" s="39">
        <v>39</v>
      </c>
      <c r="F109" s="16">
        <v>24</v>
      </c>
      <c r="G109" s="16">
        <v>10</v>
      </c>
      <c r="H109" s="16">
        <v>4</v>
      </c>
      <c r="I109" s="39">
        <v>10</v>
      </c>
      <c r="J109" s="16">
        <v>30</v>
      </c>
      <c r="K109" s="16">
        <v>0</v>
      </c>
      <c r="L109" s="16">
        <v>1</v>
      </c>
      <c r="M109" s="17">
        <v>29</v>
      </c>
    </row>
    <row r="110" spans="1:13" x14ac:dyDescent="0.2">
      <c r="A110" s="6" t="s">
        <v>15</v>
      </c>
      <c r="B110" s="16">
        <v>53</v>
      </c>
      <c r="C110" s="16">
        <v>6</v>
      </c>
      <c r="D110" s="16">
        <v>8</v>
      </c>
      <c r="E110" s="39">
        <v>39</v>
      </c>
      <c r="F110" s="16">
        <v>37</v>
      </c>
      <c r="G110" s="16">
        <v>2</v>
      </c>
      <c r="H110" s="16">
        <v>9</v>
      </c>
      <c r="I110" s="39">
        <v>26</v>
      </c>
      <c r="J110" s="16">
        <v>16</v>
      </c>
      <c r="K110" s="16">
        <v>4</v>
      </c>
      <c r="L110" s="16">
        <v>-1</v>
      </c>
      <c r="M110" s="17">
        <v>13</v>
      </c>
    </row>
    <row r="111" spans="1:13" x14ac:dyDescent="0.2">
      <c r="A111" s="6" t="s">
        <v>16</v>
      </c>
      <c r="B111" s="16">
        <v>58</v>
      </c>
      <c r="C111" s="16">
        <v>8</v>
      </c>
      <c r="D111" s="16">
        <v>11</v>
      </c>
      <c r="E111" s="39">
        <v>39</v>
      </c>
      <c r="F111" s="16">
        <v>80</v>
      </c>
      <c r="G111" s="16">
        <v>25</v>
      </c>
      <c r="H111" s="16">
        <v>6</v>
      </c>
      <c r="I111" s="39">
        <v>49</v>
      </c>
      <c r="J111" s="16">
        <v>-22</v>
      </c>
      <c r="K111" s="16">
        <v>-17</v>
      </c>
      <c r="L111" s="16">
        <v>5</v>
      </c>
      <c r="M111" s="17">
        <v>-10</v>
      </c>
    </row>
    <row r="112" spans="1:13" x14ac:dyDescent="0.2">
      <c r="A112" s="6" t="s">
        <v>17</v>
      </c>
      <c r="B112" s="16">
        <v>336</v>
      </c>
      <c r="C112" s="16">
        <v>50</v>
      </c>
      <c r="D112" s="16">
        <v>45</v>
      </c>
      <c r="E112" s="39">
        <v>241</v>
      </c>
      <c r="F112" s="16">
        <v>238</v>
      </c>
      <c r="G112" s="16">
        <v>38</v>
      </c>
      <c r="H112" s="16">
        <v>50</v>
      </c>
      <c r="I112" s="39">
        <v>150</v>
      </c>
      <c r="J112" s="16">
        <v>98</v>
      </c>
      <c r="K112" s="16">
        <v>12</v>
      </c>
      <c r="L112" s="16">
        <v>-5</v>
      </c>
      <c r="M112" s="17">
        <v>91</v>
      </c>
    </row>
    <row r="113" spans="1:15" x14ac:dyDescent="0.2">
      <c r="A113" s="6" t="s">
        <v>18</v>
      </c>
      <c r="B113" s="16">
        <v>12</v>
      </c>
      <c r="C113" s="16">
        <v>3</v>
      </c>
      <c r="D113" s="16">
        <v>4</v>
      </c>
      <c r="E113" s="39">
        <v>5</v>
      </c>
      <c r="F113" s="16">
        <v>16</v>
      </c>
      <c r="G113" s="16">
        <v>1</v>
      </c>
      <c r="H113" s="16">
        <v>2</v>
      </c>
      <c r="I113" s="39">
        <v>13</v>
      </c>
      <c r="J113" s="16">
        <v>-4</v>
      </c>
      <c r="K113" s="16">
        <v>2</v>
      </c>
      <c r="L113" s="16">
        <v>2</v>
      </c>
      <c r="M113" s="17">
        <v>-8</v>
      </c>
    </row>
    <row r="114" spans="1:15" x14ac:dyDescent="0.2">
      <c r="A114" s="6" t="s">
        <v>19</v>
      </c>
      <c r="B114" s="16">
        <v>44</v>
      </c>
      <c r="C114" s="16">
        <v>5</v>
      </c>
      <c r="D114" s="16">
        <v>4</v>
      </c>
      <c r="E114" s="39">
        <v>35</v>
      </c>
      <c r="F114" s="16">
        <v>35</v>
      </c>
      <c r="G114" s="16">
        <v>2</v>
      </c>
      <c r="H114" s="16">
        <v>5</v>
      </c>
      <c r="I114" s="39">
        <v>28</v>
      </c>
      <c r="J114" s="16">
        <v>9</v>
      </c>
      <c r="K114" s="16">
        <v>3</v>
      </c>
      <c r="L114" s="16">
        <v>-1</v>
      </c>
      <c r="M114" s="17">
        <v>7</v>
      </c>
    </row>
    <row r="115" spans="1:15" x14ac:dyDescent="0.2">
      <c r="A115" s="6" t="s">
        <v>20</v>
      </c>
      <c r="B115" s="16">
        <v>323</v>
      </c>
      <c r="C115" s="16">
        <v>71</v>
      </c>
      <c r="D115" s="16">
        <v>33</v>
      </c>
      <c r="E115" s="39">
        <v>219</v>
      </c>
      <c r="F115" s="16">
        <v>283</v>
      </c>
      <c r="G115" s="16">
        <v>47</v>
      </c>
      <c r="H115" s="16">
        <v>67</v>
      </c>
      <c r="I115" s="39">
        <v>169</v>
      </c>
      <c r="J115" s="16">
        <v>40</v>
      </c>
      <c r="K115" s="16">
        <v>24</v>
      </c>
      <c r="L115" s="16">
        <v>-34</v>
      </c>
      <c r="M115" s="17">
        <v>50</v>
      </c>
    </row>
    <row r="116" spans="1:15" x14ac:dyDescent="0.2">
      <c r="A116" s="6" t="s">
        <v>21</v>
      </c>
      <c r="B116" s="16">
        <v>4</v>
      </c>
      <c r="C116" s="16">
        <v>0</v>
      </c>
      <c r="D116" s="16">
        <v>0</v>
      </c>
      <c r="E116" s="39">
        <v>4</v>
      </c>
      <c r="F116" s="16">
        <v>2</v>
      </c>
      <c r="G116" s="16">
        <v>1</v>
      </c>
      <c r="H116" s="16">
        <v>0</v>
      </c>
      <c r="I116" s="39">
        <v>1</v>
      </c>
      <c r="J116" s="16">
        <v>2</v>
      </c>
      <c r="K116" s="16">
        <v>-1</v>
      </c>
      <c r="L116" s="16">
        <v>0</v>
      </c>
      <c r="M116" s="17">
        <v>3</v>
      </c>
    </row>
    <row r="117" spans="1:15" x14ac:dyDescent="0.2">
      <c r="A117" s="6" t="s">
        <v>22</v>
      </c>
      <c r="B117" s="16">
        <v>11</v>
      </c>
      <c r="C117" s="16">
        <v>1</v>
      </c>
      <c r="D117" s="16">
        <v>9</v>
      </c>
      <c r="E117" s="39">
        <v>1</v>
      </c>
      <c r="F117" s="16">
        <v>11</v>
      </c>
      <c r="G117" s="16">
        <v>1</v>
      </c>
      <c r="H117" s="16">
        <v>3</v>
      </c>
      <c r="I117" s="39">
        <v>7</v>
      </c>
      <c r="J117" s="16">
        <v>0</v>
      </c>
      <c r="K117" s="16">
        <v>0</v>
      </c>
      <c r="L117" s="16">
        <v>6</v>
      </c>
      <c r="M117" s="17">
        <v>-6</v>
      </c>
    </row>
    <row r="118" spans="1:15" x14ac:dyDescent="0.2">
      <c r="A118" s="6" t="s">
        <v>24</v>
      </c>
      <c r="B118" s="16">
        <v>136</v>
      </c>
      <c r="C118" s="16">
        <v>20</v>
      </c>
      <c r="D118" s="16">
        <v>29</v>
      </c>
      <c r="E118" s="39">
        <v>87</v>
      </c>
      <c r="F118" s="16">
        <v>165</v>
      </c>
      <c r="G118" s="16">
        <v>17</v>
      </c>
      <c r="H118" s="16">
        <v>34</v>
      </c>
      <c r="I118" s="39">
        <v>114</v>
      </c>
      <c r="J118" s="16">
        <v>-29</v>
      </c>
      <c r="K118" s="16">
        <v>3</v>
      </c>
      <c r="L118" s="16">
        <v>-5</v>
      </c>
      <c r="M118" s="17">
        <v>-27</v>
      </c>
    </row>
    <row r="119" spans="1:15" x14ac:dyDescent="0.2">
      <c r="A119" s="6" t="s">
        <v>25</v>
      </c>
      <c r="B119" s="16">
        <v>7</v>
      </c>
      <c r="C119" s="16">
        <v>6</v>
      </c>
      <c r="D119" s="16">
        <v>1</v>
      </c>
      <c r="E119" s="39">
        <v>0</v>
      </c>
      <c r="F119" s="16">
        <v>12</v>
      </c>
      <c r="G119" s="16">
        <v>1</v>
      </c>
      <c r="H119" s="16">
        <v>4</v>
      </c>
      <c r="I119" s="39">
        <v>7</v>
      </c>
      <c r="J119" s="16">
        <v>-5</v>
      </c>
      <c r="K119" s="16">
        <v>5</v>
      </c>
      <c r="L119" s="16">
        <v>-3</v>
      </c>
      <c r="M119" s="17">
        <v>-7</v>
      </c>
    </row>
    <row r="120" spans="1:15" x14ac:dyDescent="0.2">
      <c r="A120" s="6" t="s">
        <v>26</v>
      </c>
      <c r="B120" s="16">
        <v>6</v>
      </c>
      <c r="C120" s="16">
        <v>1</v>
      </c>
      <c r="D120" s="16">
        <v>2</v>
      </c>
      <c r="E120" s="39">
        <v>3</v>
      </c>
      <c r="F120" s="16">
        <v>8</v>
      </c>
      <c r="G120" s="16">
        <v>2</v>
      </c>
      <c r="H120" s="16">
        <v>4</v>
      </c>
      <c r="I120" s="39">
        <v>2</v>
      </c>
      <c r="J120" s="16">
        <v>-2</v>
      </c>
      <c r="K120" s="16">
        <v>-1</v>
      </c>
      <c r="L120" s="16">
        <v>-2</v>
      </c>
      <c r="M120" s="17">
        <v>1</v>
      </c>
    </row>
    <row r="121" spans="1:15" x14ac:dyDescent="0.2">
      <c r="A121" s="6" t="s">
        <v>27</v>
      </c>
      <c r="B121" s="16">
        <v>59</v>
      </c>
      <c r="C121" s="16">
        <v>18</v>
      </c>
      <c r="D121" s="16">
        <v>10</v>
      </c>
      <c r="E121" s="39">
        <v>31</v>
      </c>
      <c r="F121" s="16">
        <v>58</v>
      </c>
      <c r="G121" s="16">
        <v>7</v>
      </c>
      <c r="H121" s="16">
        <v>12</v>
      </c>
      <c r="I121" s="39">
        <v>39</v>
      </c>
      <c r="J121" s="16">
        <v>1</v>
      </c>
      <c r="K121" s="16">
        <v>11</v>
      </c>
      <c r="L121" s="16">
        <v>-2</v>
      </c>
      <c r="M121" s="17">
        <v>-8</v>
      </c>
    </row>
    <row r="122" spans="1:15" x14ac:dyDescent="0.2">
      <c r="A122" s="6" t="s">
        <v>28</v>
      </c>
      <c r="B122" s="16">
        <v>4</v>
      </c>
      <c r="C122" s="16">
        <v>0</v>
      </c>
      <c r="D122" s="16">
        <v>3</v>
      </c>
      <c r="E122" s="39">
        <v>1</v>
      </c>
      <c r="F122" s="16">
        <v>8</v>
      </c>
      <c r="G122" s="16">
        <v>0</v>
      </c>
      <c r="H122" s="16">
        <v>1</v>
      </c>
      <c r="I122" s="39">
        <v>7</v>
      </c>
      <c r="J122" s="16">
        <v>-4</v>
      </c>
      <c r="K122" s="16">
        <v>0</v>
      </c>
      <c r="L122" s="16">
        <v>2</v>
      </c>
      <c r="M122" s="17">
        <v>-6</v>
      </c>
    </row>
    <row r="123" spans="1:15" x14ac:dyDescent="0.2">
      <c r="A123" s="6" t="s">
        <v>29</v>
      </c>
      <c r="B123" s="16">
        <v>53</v>
      </c>
      <c r="C123" s="16">
        <v>7</v>
      </c>
      <c r="D123" s="16">
        <v>11</v>
      </c>
      <c r="E123" s="39">
        <v>35</v>
      </c>
      <c r="F123" s="16">
        <v>43</v>
      </c>
      <c r="G123" s="16">
        <v>2</v>
      </c>
      <c r="H123" s="16">
        <v>15</v>
      </c>
      <c r="I123" s="39">
        <v>26</v>
      </c>
      <c r="J123" s="16">
        <v>10</v>
      </c>
      <c r="K123" s="16">
        <v>5</v>
      </c>
      <c r="L123" s="16">
        <v>-4</v>
      </c>
      <c r="M123" s="17">
        <v>9</v>
      </c>
    </row>
    <row r="124" spans="1:15" x14ac:dyDescent="0.2">
      <c r="A124" s="6" t="s">
        <v>30</v>
      </c>
      <c r="B124" s="16">
        <v>14</v>
      </c>
      <c r="C124" s="16">
        <v>2</v>
      </c>
      <c r="D124" s="16">
        <v>3</v>
      </c>
      <c r="E124" s="39">
        <v>9</v>
      </c>
      <c r="F124" s="16">
        <v>12</v>
      </c>
      <c r="G124" s="16">
        <v>4</v>
      </c>
      <c r="H124" s="16">
        <v>1</v>
      </c>
      <c r="I124" s="39">
        <v>7</v>
      </c>
      <c r="J124" s="16">
        <v>2</v>
      </c>
      <c r="K124" s="16">
        <v>-2</v>
      </c>
      <c r="L124" s="16">
        <v>2</v>
      </c>
      <c r="M124" s="17">
        <v>2</v>
      </c>
    </row>
    <row r="125" spans="1:15" x14ac:dyDescent="0.2">
      <c r="A125" s="6" t="s">
        <v>93</v>
      </c>
      <c r="B125" s="16">
        <v>63</v>
      </c>
      <c r="C125" s="16">
        <v>25</v>
      </c>
      <c r="D125" s="16">
        <v>17</v>
      </c>
      <c r="E125" s="39">
        <v>21</v>
      </c>
      <c r="F125" s="16">
        <v>34</v>
      </c>
      <c r="G125" s="16">
        <v>8</v>
      </c>
      <c r="H125" s="16">
        <v>9</v>
      </c>
      <c r="I125" s="39">
        <v>17</v>
      </c>
      <c r="J125" s="16">
        <v>29</v>
      </c>
      <c r="K125" s="16">
        <v>17</v>
      </c>
      <c r="L125" s="16">
        <v>8</v>
      </c>
      <c r="M125" s="17">
        <v>4</v>
      </c>
    </row>
    <row r="126" spans="1:15" x14ac:dyDescent="0.2">
      <c r="A126" s="6" t="s">
        <v>102</v>
      </c>
      <c r="B126" s="16">
        <v>31</v>
      </c>
      <c r="C126" s="16">
        <v>3</v>
      </c>
      <c r="D126" s="16">
        <v>12</v>
      </c>
      <c r="E126" s="39">
        <v>16</v>
      </c>
      <c r="F126" s="16">
        <v>21</v>
      </c>
      <c r="G126" s="16">
        <v>3</v>
      </c>
      <c r="H126" s="16">
        <v>7</v>
      </c>
      <c r="I126" s="39">
        <v>11</v>
      </c>
      <c r="J126" s="16">
        <v>10</v>
      </c>
      <c r="K126" s="16">
        <v>0</v>
      </c>
      <c r="L126" s="16">
        <v>5</v>
      </c>
      <c r="M126" s="17">
        <v>5</v>
      </c>
    </row>
    <row r="127" spans="1:15" x14ac:dyDescent="0.2">
      <c r="A127" s="6"/>
      <c r="B127" s="45"/>
      <c r="C127" s="45"/>
      <c r="D127" s="45"/>
      <c r="E127" s="46"/>
      <c r="F127" s="45"/>
      <c r="G127" s="45"/>
      <c r="H127" s="45"/>
      <c r="I127" s="46"/>
      <c r="J127" s="45"/>
      <c r="K127" s="45"/>
      <c r="L127" s="45"/>
      <c r="M127" s="61"/>
    </row>
    <row r="128" spans="1:15" x14ac:dyDescent="0.2">
      <c r="A128" s="15" t="str">
        <f>VLOOKUP("&lt;Zeilentitel_1&gt;",Uebersetzungen!$B$3:$E$103,Uebersetzungen!$B$2+1,FALSE)</f>
        <v>GRAUBÜNDEN</v>
      </c>
      <c r="B128" s="47">
        <v>16286</v>
      </c>
      <c r="C128" s="48">
        <v>4737</v>
      </c>
      <c r="D128" s="48">
        <v>4287</v>
      </c>
      <c r="E128" s="49">
        <v>7262</v>
      </c>
      <c r="F128" s="47">
        <v>14502</v>
      </c>
      <c r="G128" s="48">
        <v>3197</v>
      </c>
      <c r="H128" s="48">
        <v>4043</v>
      </c>
      <c r="I128" s="49">
        <v>7262</v>
      </c>
      <c r="J128" s="47">
        <v>1784</v>
      </c>
      <c r="K128" s="48">
        <v>1540</v>
      </c>
      <c r="L128" s="48">
        <v>244</v>
      </c>
      <c r="M128" s="50">
        <v>0</v>
      </c>
      <c r="N128" s="72"/>
      <c r="O128" s="72"/>
    </row>
    <row r="129" spans="1:15" x14ac:dyDescent="0.2">
      <c r="A129" s="13" t="str">
        <f>VLOOKUP("&lt;Zeilentitel_2&gt;",Uebersetzungen!$B$3:$E$103,Uebersetzungen!$B$2+1,FALSE)</f>
        <v>Region Albula</v>
      </c>
      <c r="B129" s="51">
        <v>720</v>
      </c>
      <c r="C129" s="16">
        <v>235</v>
      </c>
      <c r="D129" s="16">
        <v>240</v>
      </c>
      <c r="E129" s="39">
        <v>245</v>
      </c>
      <c r="F129" s="16">
        <v>686</v>
      </c>
      <c r="G129" s="16">
        <v>180</v>
      </c>
      <c r="H129" s="16">
        <v>201</v>
      </c>
      <c r="I129" s="39">
        <v>305</v>
      </c>
      <c r="J129" s="16">
        <v>34</v>
      </c>
      <c r="K129" s="16">
        <v>55</v>
      </c>
      <c r="L129" s="16">
        <v>39</v>
      </c>
      <c r="M129" s="17">
        <v>-60</v>
      </c>
      <c r="N129" s="72"/>
      <c r="O129" s="72"/>
    </row>
    <row r="130" spans="1:15" x14ac:dyDescent="0.2">
      <c r="A130" s="13" t="str">
        <f>VLOOKUP("&lt;Zeilentitel_3&gt;",Uebersetzungen!$B$3:$E$103,Uebersetzungen!$B$2+1,FALSE)</f>
        <v>Region Bernina</v>
      </c>
      <c r="B130" s="51">
        <v>144</v>
      </c>
      <c r="C130" s="16">
        <v>41</v>
      </c>
      <c r="D130" s="16">
        <v>35</v>
      </c>
      <c r="E130" s="39">
        <v>68</v>
      </c>
      <c r="F130" s="16">
        <v>103</v>
      </c>
      <c r="G130" s="16">
        <v>31</v>
      </c>
      <c r="H130" s="16">
        <v>31</v>
      </c>
      <c r="I130" s="39">
        <v>41</v>
      </c>
      <c r="J130" s="16">
        <v>41</v>
      </c>
      <c r="K130" s="16">
        <v>10</v>
      </c>
      <c r="L130" s="16">
        <v>4</v>
      </c>
      <c r="M130" s="17">
        <v>27</v>
      </c>
      <c r="N130" s="72"/>
      <c r="O130" s="72"/>
    </row>
    <row r="131" spans="1:15" x14ac:dyDescent="0.2">
      <c r="A131" s="13" t="str">
        <f>VLOOKUP("&lt;Zeilentitel_4&gt;",Uebersetzungen!$B$3:$E$103,Uebersetzungen!$B$2+1,FALSE)</f>
        <v>Region Engiadina Bassa/Val Müstair</v>
      </c>
      <c r="B131" s="51">
        <v>654</v>
      </c>
      <c r="C131" s="16">
        <v>278</v>
      </c>
      <c r="D131" s="16">
        <v>213</v>
      </c>
      <c r="E131" s="39">
        <v>163</v>
      </c>
      <c r="F131" s="16">
        <v>514</v>
      </c>
      <c r="G131" s="16">
        <v>175</v>
      </c>
      <c r="H131" s="16">
        <v>150</v>
      </c>
      <c r="I131" s="39">
        <v>189</v>
      </c>
      <c r="J131" s="16">
        <v>140</v>
      </c>
      <c r="K131" s="16">
        <v>103</v>
      </c>
      <c r="L131" s="16">
        <v>63</v>
      </c>
      <c r="M131" s="17">
        <v>-26</v>
      </c>
      <c r="N131" s="72"/>
      <c r="O131" s="72"/>
    </row>
    <row r="132" spans="1:15" x14ac:dyDescent="0.2">
      <c r="A132" s="13" t="str">
        <f>VLOOKUP("&lt;Zeilentitel_5&gt;",Uebersetzungen!$B$3:$E$103,Uebersetzungen!$B$2+1,FALSE)</f>
        <v>Region Imboden</v>
      </c>
      <c r="B132" s="51">
        <v>1672</v>
      </c>
      <c r="C132" s="16">
        <v>334</v>
      </c>
      <c r="D132" s="16">
        <v>325</v>
      </c>
      <c r="E132" s="39">
        <v>1013</v>
      </c>
      <c r="F132" s="16">
        <v>1537</v>
      </c>
      <c r="G132" s="16">
        <v>224</v>
      </c>
      <c r="H132" s="16">
        <v>338</v>
      </c>
      <c r="I132" s="39">
        <v>975</v>
      </c>
      <c r="J132" s="16">
        <v>135</v>
      </c>
      <c r="K132" s="16">
        <v>110</v>
      </c>
      <c r="L132" s="16">
        <v>-13</v>
      </c>
      <c r="M132" s="17">
        <v>38</v>
      </c>
      <c r="N132" s="72"/>
      <c r="O132" s="72"/>
    </row>
    <row r="133" spans="1:15" x14ac:dyDescent="0.2">
      <c r="A133" s="13" t="str">
        <f>VLOOKUP("&lt;Zeilentitel_6&gt;",Uebersetzungen!$B$3:$E$103,Uebersetzungen!$B$2+1,FALSE)</f>
        <v>Region Landquart</v>
      </c>
      <c r="B133" s="51">
        <v>1913</v>
      </c>
      <c r="C133" s="16">
        <v>275</v>
      </c>
      <c r="D133" s="16">
        <v>534</v>
      </c>
      <c r="E133" s="39">
        <v>1104</v>
      </c>
      <c r="F133" s="16">
        <v>1628</v>
      </c>
      <c r="G133" s="16">
        <v>238</v>
      </c>
      <c r="H133" s="16">
        <v>464</v>
      </c>
      <c r="I133" s="39">
        <v>926</v>
      </c>
      <c r="J133" s="16">
        <v>285</v>
      </c>
      <c r="K133" s="16">
        <v>37</v>
      </c>
      <c r="L133" s="16">
        <v>70</v>
      </c>
      <c r="M133" s="17">
        <v>178</v>
      </c>
      <c r="N133" s="72"/>
      <c r="O133" s="72"/>
    </row>
    <row r="134" spans="1:15" x14ac:dyDescent="0.2">
      <c r="A134" s="13" t="str">
        <f>VLOOKUP("&lt;Zeilentitel_7&gt;",Uebersetzungen!$B$3:$E$103,Uebersetzungen!$B$2+1,FALSE)</f>
        <v>Region Maloja</v>
      </c>
      <c r="B134" s="51">
        <v>1963</v>
      </c>
      <c r="C134" s="16">
        <v>831</v>
      </c>
      <c r="D134" s="16">
        <v>419</v>
      </c>
      <c r="E134" s="39">
        <v>713</v>
      </c>
      <c r="F134" s="16">
        <v>1828</v>
      </c>
      <c r="G134" s="16">
        <v>582</v>
      </c>
      <c r="H134" s="16">
        <v>437</v>
      </c>
      <c r="I134" s="39">
        <v>809</v>
      </c>
      <c r="J134" s="16">
        <v>135</v>
      </c>
      <c r="K134" s="16">
        <v>249</v>
      </c>
      <c r="L134" s="16">
        <v>-18</v>
      </c>
      <c r="M134" s="17">
        <v>-96</v>
      </c>
      <c r="N134" s="72"/>
      <c r="O134" s="72"/>
    </row>
    <row r="135" spans="1:15" x14ac:dyDescent="0.2">
      <c r="A135" s="13" t="str">
        <f>VLOOKUP("&lt;Zeilentitel_8&gt;",Uebersetzungen!$B$3:$E$103,Uebersetzungen!$B$2+1,FALSE)</f>
        <v>Region Moesa</v>
      </c>
      <c r="B135" s="51">
        <v>737</v>
      </c>
      <c r="C135" s="16">
        <v>177</v>
      </c>
      <c r="D135" s="16">
        <v>334</v>
      </c>
      <c r="E135" s="39">
        <v>226</v>
      </c>
      <c r="F135" s="16">
        <v>544</v>
      </c>
      <c r="G135" s="16">
        <v>102</v>
      </c>
      <c r="H135" s="16">
        <v>232</v>
      </c>
      <c r="I135" s="39">
        <v>210</v>
      </c>
      <c r="J135" s="16">
        <v>193</v>
      </c>
      <c r="K135" s="16">
        <v>75</v>
      </c>
      <c r="L135" s="16">
        <v>102</v>
      </c>
      <c r="M135" s="17">
        <v>16</v>
      </c>
      <c r="N135" s="72"/>
      <c r="O135" s="72"/>
    </row>
    <row r="136" spans="1:15" x14ac:dyDescent="0.2">
      <c r="A136" s="13" t="str">
        <f>VLOOKUP("&lt;Zeilentitel_9&gt;",Uebersetzungen!$B$3:$E$103,Uebersetzungen!$B$2+1,FALSE)</f>
        <v>Region Plessur</v>
      </c>
      <c r="B136" s="51">
        <v>3383</v>
      </c>
      <c r="C136" s="16">
        <v>1108</v>
      </c>
      <c r="D136" s="16">
        <v>871</v>
      </c>
      <c r="E136" s="39">
        <v>1404</v>
      </c>
      <c r="F136" s="16">
        <v>3128</v>
      </c>
      <c r="G136" s="16">
        <v>676</v>
      </c>
      <c r="H136" s="16">
        <v>977</v>
      </c>
      <c r="I136" s="39">
        <v>1475</v>
      </c>
      <c r="J136" s="16">
        <v>255</v>
      </c>
      <c r="K136" s="16">
        <v>432</v>
      </c>
      <c r="L136" s="16">
        <v>-106</v>
      </c>
      <c r="M136" s="17">
        <v>-71</v>
      </c>
      <c r="N136" s="72"/>
      <c r="O136" s="72"/>
    </row>
    <row r="137" spans="1:15" x14ac:dyDescent="0.2">
      <c r="A137" s="13" t="str">
        <f>VLOOKUP("&lt;Zeilentitel_10&gt;",Uebersetzungen!$B$3:$E$103,Uebersetzungen!$B$2+1,FALSE)</f>
        <v>Region Prättigau/Davos</v>
      </c>
      <c r="B137" s="51">
        <v>2138</v>
      </c>
      <c r="C137" s="16">
        <v>749</v>
      </c>
      <c r="D137" s="16">
        <v>616</v>
      </c>
      <c r="E137" s="39">
        <v>773</v>
      </c>
      <c r="F137" s="16">
        <v>1955</v>
      </c>
      <c r="G137" s="16">
        <v>533</v>
      </c>
      <c r="H137" s="16">
        <v>635</v>
      </c>
      <c r="I137" s="39">
        <v>787</v>
      </c>
      <c r="J137" s="16">
        <v>183</v>
      </c>
      <c r="K137" s="16">
        <v>216</v>
      </c>
      <c r="L137" s="16">
        <v>-19</v>
      </c>
      <c r="M137" s="17">
        <v>-14</v>
      </c>
      <c r="N137" s="72"/>
      <c r="O137" s="72"/>
    </row>
    <row r="138" spans="1:15" x14ac:dyDescent="0.2">
      <c r="A138" s="13" t="str">
        <f>VLOOKUP("&lt;Zeilentitel_11&gt;",Uebersetzungen!$B$3:$E$103,Uebersetzungen!$B$2+1,FALSE)</f>
        <v>Region Surselva</v>
      </c>
      <c r="B138" s="51">
        <v>1666</v>
      </c>
      <c r="C138" s="16">
        <v>465</v>
      </c>
      <c r="D138" s="16">
        <v>492</v>
      </c>
      <c r="E138" s="39">
        <v>709</v>
      </c>
      <c r="F138" s="16">
        <v>1466</v>
      </c>
      <c r="G138" s="16">
        <v>282</v>
      </c>
      <c r="H138" s="16">
        <v>340</v>
      </c>
      <c r="I138" s="39">
        <v>844</v>
      </c>
      <c r="J138" s="16">
        <v>200</v>
      </c>
      <c r="K138" s="16">
        <v>183</v>
      </c>
      <c r="L138" s="16">
        <v>152</v>
      </c>
      <c r="M138" s="17">
        <v>-135</v>
      </c>
      <c r="N138" s="72"/>
      <c r="O138" s="72"/>
    </row>
    <row r="139" spans="1:15" ht="13.5" thickBot="1" x14ac:dyDescent="0.25">
      <c r="A139" s="14" t="str">
        <f>VLOOKUP("&lt;Zeilentitel_12&gt;",Uebersetzungen!$B$3:$E$103,Uebersetzungen!$B$2+1,FALSE)</f>
        <v>Region Viamala</v>
      </c>
      <c r="B139" s="56">
        <v>1296</v>
      </c>
      <c r="C139" s="52">
        <v>244</v>
      </c>
      <c r="D139" s="52">
        <v>208</v>
      </c>
      <c r="E139" s="53">
        <v>844</v>
      </c>
      <c r="F139" s="52">
        <v>1113</v>
      </c>
      <c r="G139" s="52">
        <v>174</v>
      </c>
      <c r="H139" s="52">
        <v>238</v>
      </c>
      <c r="I139" s="53">
        <v>701</v>
      </c>
      <c r="J139" s="52">
        <v>183</v>
      </c>
      <c r="K139" s="52">
        <v>70</v>
      </c>
      <c r="L139" s="52">
        <v>-30</v>
      </c>
      <c r="M139" s="62">
        <v>143</v>
      </c>
      <c r="N139" s="72"/>
      <c r="O139" s="72"/>
    </row>
    <row r="140" spans="1:15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1:15" x14ac:dyDescent="0.2">
      <c r="A141" s="4" t="str">
        <f>VLOOKUP("&lt;Quelle_1&gt;",Uebersetzungen!$B$3:$E$56,Uebersetzungen!$B$2+1,FALSE)</f>
        <v>Quelle: BFS (STATPOP)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1:15" x14ac:dyDescent="0.2">
      <c r="A142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2">
    <mergeCell ref="A7:E7"/>
    <mergeCell ref="A9:J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1000125</xdr:colOff>
                    <xdr:row>1</xdr:row>
                    <xdr:rowOff>114300</xdr:rowOff>
                  </from>
                  <to>
                    <xdr:col>4</xdr:col>
                    <xdr:colOff>1076325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1000125</xdr:colOff>
                    <xdr:row>2</xdr:row>
                    <xdr:rowOff>104775</xdr:rowOff>
                  </from>
                  <to>
                    <xdr:col>5</xdr:col>
                    <xdr:colOff>304800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1000125</xdr:colOff>
                    <xdr:row>3</xdr:row>
                    <xdr:rowOff>66675</xdr:rowOff>
                  </from>
                  <to>
                    <xdr:col>4</xdr:col>
                    <xdr:colOff>1076325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2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42578125" style="3" customWidth="1"/>
    <col min="2" max="13" width="18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73" t="str">
        <f>VLOOKUP("&lt;Fachbereich&gt;",Uebersetzungen!$B$3:$E$103,Uebersetzungen!$B$2+1,FALSE)</f>
        <v>Daten &amp; Statistik</v>
      </c>
      <c r="B7" s="73"/>
      <c r="C7" s="73"/>
      <c r="D7" s="73"/>
      <c r="E7" s="73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8"/>
      <c r="C8" s="18"/>
      <c r="D8" s="18"/>
      <c r="E8" s="18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74" t="str">
        <f>VLOOKUP("&lt;T2Titel&gt;",Uebersetzungen!$B$3:$E$300,Uebersetzungen!$B$2+1,FALSE)</f>
        <v>Wanderungsbilanz der ständigen Wohnbevölkerung, Schweizer 2025</v>
      </c>
      <c r="B9" s="75"/>
      <c r="C9" s="75"/>
      <c r="D9" s="75"/>
      <c r="E9" s="75"/>
      <c r="F9" s="75"/>
      <c r="G9" s="75"/>
      <c r="H9" s="75"/>
      <c r="I9" s="75"/>
      <c r="J9" s="75"/>
      <c r="K9"/>
    </row>
    <row r="10" spans="1:13" s="4" customFormat="1" x14ac:dyDescent="0.2">
      <c r="A10" s="31" t="str">
        <f>VLOOKUP("&lt;T2UTitel&gt;",Uebersetzungen!$B$3:$E$103,Uebersetzungen!$B$2+1,FALSE)</f>
        <v>(Gemeindestand 2025: 100 Gemeinden)</v>
      </c>
      <c r="B10" s="32"/>
      <c r="C10" s="32"/>
      <c r="D10" s="33"/>
      <c r="E10" s="33"/>
      <c r="F10" s="33"/>
      <c r="G10" s="33"/>
      <c r="H10" s="34"/>
      <c r="I10" s="34"/>
    </row>
    <row r="11" spans="1:13" ht="13.5" thickBot="1" x14ac:dyDescent="0.25"/>
    <row r="12" spans="1:13" s="37" customFormat="1" ht="17.25" customHeight="1" x14ac:dyDescent="0.2">
      <c r="A12" s="36"/>
      <c r="B12" s="67" t="str">
        <f>VLOOKUP("&lt;SpaltenTitel_1&gt;",Uebersetzungen!$B$3:$E$33,Uebersetzungen!$B$2+1,FALSE)</f>
        <v>Zuwanderungen</v>
      </c>
      <c r="C12" s="68"/>
      <c r="D12" s="69"/>
      <c r="E12" s="70"/>
      <c r="F12" s="68" t="str">
        <f>VLOOKUP("&lt;SpaltenTitel_2&gt;",Uebersetzungen!$B$3:$E$33,Uebersetzungen!$B$2+1,FALSE)</f>
        <v>Abwanderungen</v>
      </c>
      <c r="G12" s="68"/>
      <c r="H12" s="69"/>
      <c r="I12" s="70"/>
      <c r="J12" s="68" t="str">
        <f>VLOOKUP("&lt;SpaltenTitel_3&gt;",Uebersetzungen!$B$3:$E$33,Uebersetzungen!$B$2+1,FALSE)</f>
        <v>Wanderungssaldo</v>
      </c>
      <c r="K12" s="68"/>
      <c r="L12" s="69"/>
      <c r="M12" s="71"/>
    </row>
    <row r="13" spans="1:13" s="37" customFormat="1" ht="54" customHeight="1" x14ac:dyDescent="0.2">
      <c r="A13" s="38"/>
      <c r="B13" s="63" t="str">
        <f>VLOOKUP("&lt;SpaltenTitel_1.1&gt;",Uebersetzungen!$B$3:$E$33,Uebersetzungen!$B$2+1,FALSE)</f>
        <v>Total</v>
      </c>
      <c r="C13" s="64" t="str">
        <f>VLOOKUP("&lt;SpaltenTitel_1.2&gt;",Uebersetzungen!$B$3:$E$33,Uebersetzungen!$B$2+1,FALSE)</f>
        <v>International (inkl. Übertritte von der nichtständigen Wohnbevölkerung)</v>
      </c>
      <c r="D13" s="64" t="str">
        <f>VLOOKUP("&lt;SpaltenTitel_1.3&gt;",Uebersetzungen!$B$3:$E$72,Uebersetzungen!$B$2+1,FALSE)</f>
        <v>Interkantonal</v>
      </c>
      <c r="E13" s="65" t="str">
        <f>VLOOKUP("&lt;SpaltenTitel_1.4&gt;",Uebersetzungen!$B$3:$E$72,Uebersetzungen!$B$2+1,FALSE)</f>
        <v>Interkommunal</v>
      </c>
      <c r="F13" s="63" t="str">
        <f>VLOOKUP("&lt;SpaltenTitel_1.1&gt;",Uebersetzungen!$B$3:$E$33,Uebersetzungen!$B$2+1,FALSE)</f>
        <v>Total</v>
      </c>
      <c r="G13" s="64" t="str">
        <f>VLOOKUP("&lt;SpaltenTitel_1.2a&gt;",Uebersetzungen!$B$3:$E$33,Uebersetzungen!$B$2+1,FALSE)</f>
        <v>International</v>
      </c>
      <c r="H13" s="64" t="str">
        <f>VLOOKUP("&lt;SpaltenTitel_1.3&gt;",Uebersetzungen!$B$3:$E$72,Uebersetzungen!$B$2+1,FALSE)</f>
        <v>Interkantonal</v>
      </c>
      <c r="I13" s="65" t="str">
        <f>VLOOKUP("&lt;SpaltenTitel_1.4&gt;",Uebersetzungen!$B$3:$E$72,Uebersetzungen!$B$2+1,FALSE)</f>
        <v>Interkommunal</v>
      </c>
      <c r="J13" s="63" t="str">
        <f>VLOOKUP("&lt;SpaltenTitel_1.1&gt;",Uebersetzungen!$B$3:$E$33,Uebersetzungen!$B$2+1,FALSE)</f>
        <v>Total</v>
      </c>
      <c r="K13" s="64" t="str">
        <f>VLOOKUP("&lt;SpaltenTitel_1.2&gt;",Uebersetzungen!$B$3:$E$33,Uebersetzungen!$B$2+1,FALSE)</f>
        <v>International (inkl. Übertritte von der nichtständigen Wohnbevölkerung)</v>
      </c>
      <c r="L13" s="64" t="str">
        <f>VLOOKUP("&lt;SpaltenTitel_1.3&gt;",Uebersetzungen!$B$3:$E$72,Uebersetzungen!$B$2+1,FALSE)</f>
        <v>Interkantonal</v>
      </c>
      <c r="M13" s="66" t="str">
        <f>VLOOKUP("&lt;SpaltenTitel_1.4&gt;",Uebersetzungen!$B$3:$E$72,Uebersetzungen!$B$2+1,FALSE)</f>
        <v>Interkommunal</v>
      </c>
    </row>
    <row r="14" spans="1:13" x14ac:dyDescent="0.2">
      <c r="A14" s="12"/>
      <c r="B14" s="55"/>
      <c r="C14" s="4"/>
      <c r="D14" s="4"/>
      <c r="E14" s="39"/>
      <c r="F14" s="16"/>
      <c r="G14" s="16"/>
      <c r="H14" s="4"/>
      <c r="I14" s="40"/>
      <c r="J14" s="16"/>
      <c r="K14" s="16"/>
      <c r="L14" s="4"/>
      <c r="M14" s="41"/>
    </row>
    <row r="15" spans="1:13" x14ac:dyDescent="0.2">
      <c r="A15" s="54" t="str">
        <f>VLOOKUP("&lt;Zeilentitel_1&gt;",Uebersetzungen!$B$3:$E$103,Uebersetzungen!$B$2+1,FALSE)</f>
        <v>GRAUBÜNDEN</v>
      </c>
      <c r="B15" s="43">
        <v>7996</v>
      </c>
      <c r="C15" s="7">
        <v>539</v>
      </c>
      <c r="D15" s="7">
        <v>3038</v>
      </c>
      <c r="E15" s="42">
        <v>4419</v>
      </c>
      <c r="F15" s="7">
        <v>7531</v>
      </c>
      <c r="G15" s="7">
        <v>556</v>
      </c>
      <c r="H15" s="7">
        <v>2556</v>
      </c>
      <c r="I15" s="42">
        <v>4419</v>
      </c>
      <c r="J15" s="7">
        <v>465</v>
      </c>
      <c r="K15" s="7">
        <v>-17</v>
      </c>
      <c r="L15" s="7">
        <v>482</v>
      </c>
      <c r="M15" s="9">
        <v>0</v>
      </c>
    </row>
    <row r="16" spans="1:13" x14ac:dyDescent="0.2">
      <c r="A16" s="5" t="str">
        <f>VLOOKUP("&lt;Zeilentitel_2&gt;",Uebersetzungen!$B$3:$E$103,Uebersetzungen!$B$2+1,FALSE)</f>
        <v>Region Albula</v>
      </c>
      <c r="B16" s="8">
        <v>321</v>
      </c>
      <c r="C16" s="8">
        <v>27</v>
      </c>
      <c r="D16" s="8">
        <v>175</v>
      </c>
      <c r="E16" s="44">
        <v>119</v>
      </c>
      <c r="F16" s="8">
        <v>327</v>
      </c>
      <c r="G16" s="8">
        <v>38</v>
      </c>
      <c r="H16" s="8">
        <v>121</v>
      </c>
      <c r="I16" s="44">
        <v>168</v>
      </c>
      <c r="J16" s="8">
        <v>-6</v>
      </c>
      <c r="K16" s="8">
        <v>-11</v>
      </c>
      <c r="L16" s="8">
        <v>54</v>
      </c>
      <c r="M16" s="10">
        <v>-49</v>
      </c>
    </row>
    <row r="17" spans="1:13" x14ac:dyDescent="0.2">
      <c r="A17" s="6" t="s">
        <v>1</v>
      </c>
      <c r="B17" s="16">
        <v>119</v>
      </c>
      <c r="C17" s="16">
        <v>14</v>
      </c>
      <c r="D17" s="16">
        <v>77</v>
      </c>
      <c r="E17" s="39">
        <v>28</v>
      </c>
      <c r="F17" s="16">
        <v>116</v>
      </c>
      <c r="G17" s="16">
        <v>23</v>
      </c>
      <c r="H17" s="16">
        <v>46</v>
      </c>
      <c r="I17" s="39">
        <v>47</v>
      </c>
      <c r="J17" s="16">
        <v>3</v>
      </c>
      <c r="K17" s="16">
        <v>-9</v>
      </c>
      <c r="L17" s="16">
        <v>31</v>
      </c>
      <c r="M17" s="17">
        <v>-19</v>
      </c>
    </row>
    <row r="18" spans="1:13" x14ac:dyDescent="0.2">
      <c r="A18" s="6" t="s">
        <v>2</v>
      </c>
      <c r="B18" s="16">
        <v>36</v>
      </c>
      <c r="C18" s="16">
        <v>0</v>
      </c>
      <c r="D18" s="16">
        <v>22</v>
      </c>
      <c r="E18" s="39">
        <v>14</v>
      </c>
      <c r="F18" s="16">
        <v>25</v>
      </c>
      <c r="G18" s="16">
        <v>3</v>
      </c>
      <c r="H18" s="16">
        <v>7</v>
      </c>
      <c r="I18" s="39">
        <v>15</v>
      </c>
      <c r="J18" s="16">
        <v>11</v>
      </c>
      <c r="K18" s="16">
        <v>-3</v>
      </c>
      <c r="L18" s="16">
        <v>15</v>
      </c>
      <c r="M18" s="17">
        <v>-1</v>
      </c>
    </row>
    <row r="19" spans="1:13" x14ac:dyDescent="0.2">
      <c r="A19" s="6" t="s">
        <v>95</v>
      </c>
      <c r="B19" s="16">
        <v>14</v>
      </c>
      <c r="C19" s="16">
        <v>0</v>
      </c>
      <c r="D19" s="16">
        <v>0</v>
      </c>
      <c r="E19" s="39">
        <v>14</v>
      </c>
      <c r="F19" s="16">
        <v>8</v>
      </c>
      <c r="G19" s="16">
        <v>0</v>
      </c>
      <c r="H19" s="16">
        <v>1</v>
      </c>
      <c r="I19" s="39">
        <v>7</v>
      </c>
      <c r="J19" s="16">
        <v>6</v>
      </c>
      <c r="K19" s="16">
        <v>0</v>
      </c>
      <c r="L19" s="16">
        <v>-1</v>
      </c>
      <c r="M19" s="17">
        <v>7</v>
      </c>
    </row>
    <row r="20" spans="1:13" x14ac:dyDescent="0.2">
      <c r="A20" s="6" t="s">
        <v>3</v>
      </c>
      <c r="B20" s="16">
        <v>40</v>
      </c>
      <c r="C20" s="16">
        <v>6</v>
      </c>
      <c r="D20" s="16">
        <v>16</v>
      </c>
      <c r="E20" s="39">
        <v>18</v>
      </c>
      <c r="F20" s="16">
        <v>67</v>
      </c>
      <c r="G20" s="16">
        <v>0</v>
      </c>
      <c r="H20" s="16">
        <v>18</v>
      </c>
      <c r="I20" s="39">
        <v>49</v>
      </c>
      <c r="J20" s="16">
        <v>-27</v>
      </c>
      <c r="K20" s="16">
        <v>6</v>
      </c>
      <c r="L20" s="16">
        <v>-2</v>
      </c>
      <c r="M20" s="17">
        <v>-31</v>
      </c>
    </row>
    <row r="21" spans="1:13" x14ac:dyDescent="0.2">
      <c r="A21" s="6" t="s">
        <v>89</v>
      </c>
      <c r="B21" s="16">
        <v>84</v>
      </c>
      <c r="C21" s="16">
        <v>3</v>
      </c>
      <c r="D21" s="16">
        <v>47</v>
      </c>
      <c r="E21" s="39">
        <v>34</v>
      </c>
      <c r="F21" s="16">
        <v>79</v>
      </c>
      <c r="G21" s="16">
        <v>9</v>
      </c>
      <c r="H21" s="16">
        <v>34</v>
      </c>
      <c r="I21" s="39">
        <v>36</v>
      </c>
      <c r="J21" s="16">
        <v>5</v>
      </c>
      <c r="K21" s="16">
        <v>-6</v>
      </c>
      <c r="L21" s="16">
        <v>13</v>
      </c>
      <c r="M21" s="17">
        <v>-2</v>
      </c>
    </row>
    <row r="22" spans="1:13" x14ac:dyDescent="0.2">
      <c r="A22" s="6" t="s">
        <v>92</v>
      </c>
      <c r="B22" s="16">
        <v>28</v>
      </c>
      <c r="C22" s="16">
        <v>4</v>
      </c>
      <c r="D22" s="16">
        <v>13</v>
      </c>
      <c r="E22" s="39">
        <v>11</v>
      </c>
      <c r="F22" s="16">
        <v>32</v>
      </c>
      <c r="G22" s="16">
        <v>3</v>
      </c>
      <c r="H22" s="16">
        <v>15</v>
      </c>
      <c r="I22" s="39">
        <v>14</v>
      </c>
      <c r="J22" s="16">
        <v>-4</v>
      </c>
      <c r="K22" s="16">
        <v>1</v>
      </c>
      <c r="L22" s="16">
        <v>-2</v>
      </c>
      <c r="M22" s="17">
        <v>-3</v>
      </c>
    </row>
    <row r="23" spans="1:13" x14ac:dyDescent="0.2">
      <c r="A23" s="5" t="str">
        <f>VLOOKUP("&lt;Zeilentitel_3&gt;",Uebersetzungen!$B$3:$E$103,Uebersetzungen!$B$2+1,FALSE)</f>
        <v>Region Bernina</v>
      </c>
      <c r="B23" s="8">
        <v>85</v>
      </c>
      <c r="C23" s="8">
        <v>7</v>
      </c>
      <c r="D23" s="8">
        <v>28</v>
      </c>
      <c r="E23" s="44">
        <v>50</v>
      </c>
      <c r="F23" s="8">
        <v>65</v>
      </c>
      <c r="G23" s="8">
        <v>9</v>
      </c>
      <c r="H23" s="8">
        <v>27</v>
      </c>
      <c r="I23" s="44">
        <v>29</v>
      </c>
      <c r="J23" s="8">
        <v>20</v>
      </c>
      <c r="K23" s="8">
        <v>-2</v>
      </c>
      <c r="L23" s="8">
        <v>1</v>
      </c>
      <c r="M23" s="10">
        <v>21</v>
      </c>
    </row>
    <row r="24" spans="1:13" x14ac:dyDescent="0.2">
      <c r="A24" s="6" t="s">
        <v>4</v>
      </c>
      <c r="B24" s="16">
        <v>20</v>
      </c>
      <c r="C24" s="16">
        <v>3</v>
      </c>
      <c r="D24" s="16">
        <v>5</v>
      </c>
      <c r="E24" s="39">
        <v>12</v>
      </c>
      <c r="F24" s="16">
        <v>19</v>
      </c>
      <c r="G24" s="16">
        <v>0</v>
      </c>
      <c r="H24" s="16">
        <v>9</v>
      </c>
      <c r="I24" s="39">
        <v>10</v>
      </c>
      <c r="J24" s="16">
        <v>1</v>
      </c>
      <c r="K24" s="16">
        <v>3</v>
      </c>
      <c r="L24" s="16">
        <v>-4</v>
      </c>
      <c r="M24" s="17">
        <v>2</v>
      </c>
    </row>
    <row r="25" spans="1:13" x14ac:dyDescent="0.2">
      <c r="A25" s="6" t="s">
        <v>5</v>
      </c>
      <c r="B25" s="16">
        <v>65</v>
      </c>
      <c r="C25" s="16">
        <v>4</v>
      </c>
      <c r="D25" s="16">
        <v>23</v>
      </c>
      <c r="E25" s="39">
        <v>38</v>
      </c>
      <c r="F25" s="16">
        <v>46</v>
      </c>
      <c r="G25" s="16">
        <v>9</v>
      </c>
      <c r="H25" s="16">
        <v>18</v>
      </c>
      <c r="I25" s="39">
        <v>19</v>
      </c>
      <c r="J25" s="16">
        <v>19</v>
      </c>
      <c r="K25" s="16">
        <v>-5</v>
      </c>
      <c r="L25" s="16">
        <v>5</v>
      </c>
      <c r="M25" s="17">
        <v>19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>
        <v>285</v>
      </c>
      <c r="C26" s="8">
        <v>27</v>
      </c>
      <c r="D26" s="8">
        <v>158</v>
      </c>
      <c r="E26" s="44">
        <v>100</v>
      </c>
      <c r="F26" s="8">
        <v>209</v>
      </c>
      <c r="G26" s="8">
        <v>23</v>
      </c>
      <c r="H26" s="8">
        <v>89</v>
      </c>
      <c r="I26" s="44">
        <v>97</v>
      </c>
      <c r="J26" s="8">
        <v>76</v>
      </c>
      <c r="K26" s="8">
        <v>4</v>
      </c>
      <c r="L26" s="8">
        <v>69</v>
      </c>
      <c r="M26" s="10">
        <v>3</v>
      </c>
    </row>
    <row r="27" spans="1:13" x14ac:dyDescent="0.2">
      <c r="A27" s="6" t="s">
        <v>38</v>
      </c>
      <c r="B27" s="16">
        <v>49</v>
      </c>
      <c r="C27" s="16">
        <v>4</v>
      </c>
      <c r="D27" s="16">
        <v>20</v>
      </c>
      <c r="E27" s="39">
        <v>25</v>
      </c>
      <c r="F27" s="16">
        <v>39</v>
      </c>
      <c r="G27" s="16">
        <v>2</v>
      </c>
      <c r="H27" s="16">
        <v>13</v>
      </c>
      <c r="I27" s="39">
        <v>24</v>
      </c>
      <c r="J27" s="16">
        <v>10</v>
      </c>
      <c r="K27" s="16">
        <v>2</v>
      </c>
      <c r="L27" s="16">
        <v>7</v>
      </c>
      <c r="M27" s="17">
        <v>1</v>
      </c>
    </row>
    <row r="28" spans="1:13" x14ac:dyDescent="0.2">
      <c r="A28" s="6" t="s">
        <v>39</v>
      </c>
      <c r="B28" s="16">
        <v>18</v>
      </c>
      <c r="C28" s="16">
        <v>9</v>
      </c>
      <c r="D28" s="16">
        <v>3</v>
      </c>
      <c r="E28" s="39">
        <v>6</v>
      </c>
      <c r="F28" s="16">
        <v>9</v>
      </c>
      <c r="G28" s="16">
        <v>4</v>
      </c>
      <c r="H28" s="16">
        <v>4</v>
      </c>
      <c r="I28" s="39">
        <v>1</v>
      </c>
      <c r="J28" s="16">
        <v>9</v>
      </c>
      <c r="K28" s="16">
        <v>5</v>
      </c>
      <c r="L28" s="16">
        <v>-1</v>
      </c>
      <c r="M28" s="17">
        <v>5</v>
      </c>
    </row>
    <row r="29" spans="1:13" x14ac:dyDescent="0.2">
      <c r="A29" s="6" t="s">
        <v>40</v>
      </c>
      <c r="B29" s="16">
        <v>156</v>
      </c>
      <c r="C29" s="16">
        <v>10</v>
      </c>
      <c r="D29" s="16">
        <v>97</v>
      </c>
      <c r="E29" s="39">
        <v>49</v>
      </c>
      <c r="F29" s="16">
        <v>117</v>
      </c>
      <c r="G29" s="16">
        <v>8</v>
      </c>
      <c r="H29" s="16">
        <v>55</v>
      </c>
      <c r="I29" s="39">
        <v>54</v>
      </c>
      <c r="J29" s="16">
        <v>39</v>
      </c>
      <c r="K29" s="16">
        <v>2</v>
      </c>
      <c r="L29" s="16">
        <v>42</v>
      </c>
      <c r="M29" s="17">
        <v>-5</v>
      </c>
    </row>
    <row r="30" spans="1:13" x14ac:dyDescent="0.2">
      <c r="A30" s="6" t="s">
        <v>41</v>
      </c>
      <c r="B30" s="16">
        <v>22</v>
      </c>
      <c r="C30" s="16">
        <v>0</v>
      </c>
      <c r="D30" s="16">
        <v>14</v>
      </c>
      <c r="E30" s="39">
        <v>8</v>
      </c>
      <c r="F30" s="16">
        <v>17</v>
      </c>
      <c r="G30" s="16">
        <v>0</v>
      </c>
      <c r="H30" s="16">
        <v>7</v>
      </c>
      <c r="I30" s="39">
        <v>10</v>
      </c>
      <c r="J30" s="16">
        <v>5</v>
      </c>
      <c r="K30" s="16">
        <v>0</v>
      </c>
      <c r="L30" s="16">
        <v>7</v>
      </c>
      <c r="M30" s="17">
        <v>-2</v>
      </c>
    </row>
    <row r="31" spans="1:13" x14ac:dyDescent="0.2">
      <c r="A31" s="6" t="s">
        <v>60</v>
      </c>
      <c r="B31" s="16">
        <v>40</v>
      </c>
      <c r="C31" s="16">
        <v>4</v>
      </c>
      <c r="D31" s="16">
        <v>24</v>
      </c>
      <c r="E31" s="39">
        <v>12</v>
      </c>
      <c r="F31" s="16">
        <v>27</v>
      </c>
      <c r="G31" s="16">
        <v>9</v>
      </c>
      <c r="H31" s="16">
        <v>10</v>
      </c>
      <c r="I31" s="39">
        <v>8</v>
      </c>
      <c r="J31" s="16">
        <v>13</v>
      </c>
      <c r="K31" s="16">
        <v>-5</v>
      </c>
      <c r="L31" s="16">
        <v>14</v>
      </c>
      <c r="M31" s="17">
        <v>4</v>
      </c>
    </row>
    <row r="32" spans="1:13" x14ac:dyDescent="0.2">
      <c r="A32" s="5" t="str">
        <f>VLOOKUP("&lt;Zeilentitel_5&gt;",Uebersetzungen!$B$3:$E$103,Uebersetzungen!$B$2+1,FALSE)</f>
        <v>Region Imboden</v>
      </c>
      <c r="B32" s="8">
        <v>921</v>
      </c>
      <c r="C32" s="8">
        <v>36</v>
      </c>
      <c r="D32" s="8">
        <v>232</v>
      </c>
      <c r="E32" s="44">
        <v>653</v>
      </c>
      <c r="F32" s="8">
        <v>873</v>
      </c>
      <c r="G32" s="8">
        <v>42</v>
      </c>
      <c r="H32" s="8">
        <v>220</v>
      </c>
      <c r="I32" s="44">
        <v>611</v>
      </c>
      <c r="J32" s="8">
        <v>48</v>
      </c>
      <c r="K32" s="8">
        <v>-6</v>
      </c>
      <c r="L32" s="8">
        <v>12</v>
      </c>
      <c r="M32" s="10">
        <v>42</v>
      </c>
    </row>
    <row r="33" spans="1:13" x14ac:dyDescent="0.2">
      <c r="A33" s="6" t="s">
        <v>31</v>
      </c>
      <c r="B33" s="16">
        <v>151</v>
      </c>
      <c r="C33" s="16">
        <v>4</v>
      </c>
      <c r="D33" s="16">
        <v>24</v>
      </c>
      <c r="E33" s="39">
        <v>123</v>
      </c>
      <c r="F33" s="16">
        <v>132</v>
      </c>
      <c r="G33" s="16">
        <v>9</v>
      </c>
      <c r="H33" s="16">
        <v>35</v>
      </c>
      <c r="I33" s="39">
        <v>88</v>
      </c>
      <c r="J33" s="16">
        <v>19</v>
      </c>
      <c r="K33" s="16">
        <v>-5</v>
      </c>
      <c r="L33" s="16">
        <v>-11</v>
      </c>
      <c r="M33" s="17">
        <v>35</v>
      </c>
    </row>
    <row r="34" spans="1:13" x14ac:dyDescent="0.2">
      <c r="A34" s="6" t="s">
        <v>32</v>
      </c>
      <c r="B34" s="16">
        <v>304</v>
      </c>
      <c r="C34" s="16">
        <v>7</v>
      </c>
      <c r="D34" s="16">
        <v>50</v>
      </c>
      <c r="E34" s="39">
        <v>247</v>
      </c>
      <c r="F34" s="16">
        <v>288</v>
      </c>
      <c r="G34" s="16">
        <v>9</v>
      </c>
      <c r="H34" s="16">
        <v>71</v>
      </c>
      <c r="I34" s="39">
        <v>208</v>
      </c>
      <c r="J34" s="16">
        <v>16</v>
      </c>
      <c r="K34" s="16">
        <v>-2</v>
      </c>
      <c r="L34" s="16">
        <v>-21</v>
      </c>
      <c r="M34" s="17">
        <v>39</v>
      </c>
    </row>
    <row r="35" spans="1:13" x14ac:dyDescent="0.2">
      <c r="A35" s="6" t="s">
        <v>33</v>
      </c>
      <c r="B35" s="16">
        <v>60</v>
      </c>
      <c r="C35" s="16">
        <v>4</v>
      </c>
      <c r="D35" s="16">
        <v>9</v>
      </c>
      <c r="E35" s="39">
        <v>47</v>
      </c>
      <c r="F35" s="16">
        <v>64</v>
      </c>
      <c r="G35" s="16">
        <v>2</v>
      </c>
      <c r="H35" s="16">
        <v>8</v>
      </c>
      <c r="I35" s="39">
        <v>54</v>
      </c>
      <c r="J35" s="16">
        <v>-4</v>
      </c>
      <c r="K35" s="16">
        <v>2</v>
      </c>
      <c r="L35" s="16">
        <v>1</v>
      </c>
      <c r="M35" s="17">
        <v>-7</v>
      </c>
    </row>
    <row r="36" spans="1:13" x14ac:dyDescent="0.2">
      <c r="A36" s="6" t="s">
        <v>34</v>
      </c>
      <c r="B36" s="16">
        <v>99</v>
      </c>
      <c r="C36" s="16">
        <v>7</v>
      </c>
      <c r="D36" s="16">
        <v>18</v>
      </c>
      <c r="E36" s="39">
        <v>74</v>
      </c>
      <c r="F36" s="16">
        <v>141</v>
      </c>
      <c r="G36" s="16">
        <v>7</v>
      </c>
      <c r="H36" s="16">
        <v>27</v>
      </c>
      <c r="I36" s="39">
        <v>107</v>
      </c>
      <c r="J36" s="16">
        <v>-42</v>
      </c>
      <c r="K36" s="16">
        <v>0</v>
      </c>
      <c r="L36" s="16">
        <v>-9</v>
      </c>
      <c r="M36" s="17">
        <v>-33</v>
      </c>
    </row>
    <row r="37" spans="1:13" x14ac:dyDescent="0.2">
      <c r="A37" s="6" t="s">
        <v>35</v>
      </c>
      <c r="B37" s="16">
        <v>175</v>
      </c>
      <c r="C37" s="16">
        <v>10</v>
      </c>
      <c r="D37" s="16">
        <v>86</v>
      </c>
      <c r="E37" s="39">
        <v>79</v>
      </c>
      <c r="F37" s="16">
        <v>116</v>
      </c>
      <c r="G37" s="16">
        <v>10</v>
      </c>
      <c r="H37" s="16">
        <v>48</v>
      </c>
      <c r="I37" s="39">
        <v>58</v>
      </c>
      <c r="J37" s="16">
        <v>59</v>
      </c>
      <c r="K37" s="16">
        <v>0</v>
      </c>
      <c r="L37" s="16">
        <v>38</v>
      </c>
      <c r="M37" s="17">
        <v>21</v>
      </c>
    </row>
    <row r="38" spans="1:13" x14ac:dyDescent="0.2">
      <c r="A38" s="6" t="s">
        <v>36</v>
      </c>
      <c r="B38" s="16">
        <v>53</v>
      </c>
      <c r="C38" s="16">
        <v>2</v>
      </c>
      <c r="D38" s="16">
        <v>11</v>
      </c>
      <c r="E38" s="39">
        <v>40</v>
      </c>
      <c r="F38" s="16">
        <v>66</v>
      </c>
      <c r="G38" s="16">
        <v>3</v>
      </c>
      <c r="H38" s="16">
        <v>14</v>
      </c>
      <c r="I38" s="39">
        <v>49</v>
      </c>
      <c r="J38" s="16">
        <v>-13</v>
      </c>
      <c r="K38" s="16">
        <v>-1</v>
      </c>
      <c r="L38" s="16">
        <v>-3</v>
      </c>
      <c r="M38" s="17">
        <v>-9</v>
      </c>
    </row>
    <row r="39" spans="1:13" x14ac:dyDescent="0.2">
      <c r="A39" s="6" t="s">
        <v>37</v>
      </c>
      <c r="B39" s="16">
        <v>79</v>
      </c>
      <c r="C39" s="16">
        <v>2</v>
      </c>
      <c r="D39" s="16">
        <v>34</v>
      </c>
      <c r="E39" s="39">
        <v>43</v>
      </c>
      <c r="F39" s="16">
        <v>66</v>
      </c>
      <c r="G39" s="16">
        <v>2</v>
      </c>
      <c r="H39" s="16">
        <v>17</v>
      </c>
      <c r="I39" s="39">
        <v>47</v>
      </c>
      <c r="J39" s="16">
        <v>13</v>
      </c>
      <c r="K39" s="16">
        <v>0</v>
      </c>
      <c r="L39" s="16">
        <v>17</v>
      </c>
      <c r="M39" s="17">
        <v>-4</v>
      </c>
    </row>
    <row r="40" spans="1:13" x14ac:dyDescent="0.2">
      <c r="A40" s="5" t="str">
        <f>VLOOKUP("&lt;Zeilentitel_6&gt;",Uebersetzungen!$B$3:$E$103,Uebersetzungen!$B$2+1,FALSE)</f>
        <v>Region Landquart</v>
      </c>
      <c r="B40" s="8">
        <v>1183</v>
      </c>
      <c r="C40" s="8">
        <v>50</v>
      </c>
      <c r="D40" s="8">
        <v>381</v>
      </c>
      <c r="E40" s="44">
        <v>752</v>
      </c>
      <c r="F40" s="8">
        <v>1088</v>
      </c>
      <c r="G40" s="8">
        <v>68</v>
      </c>
      <c r="H40" s="8">
        <v>349</v>
      </c>
      <c r="I40" s="44">
        <v>671</v>
      </c>
      <c r="J40" s="8">
        <v>95</v>
      </c>
      <c r="K40" s="8">
        <v>-18</v>
      </c>
      <c r="L40" s="8">
        <v>32</v>
      </c>
      <c r="M40" s="10">
        <v>81</v>
      </c>
    </row>
    <row r="41" spans="1:13" x14ac:dyDescent="0.2">
      <c r="A41" s="6" t="s">
        <v>70</v>
      </c>
      <c r="B41" s="16">
        <v>141</v>
      </c>
      <c r="C41" s="16">
        <v>3</v>
      </c>
      <c r="D41" s="16">
        <v>35</v>
      </c>
      <c r="E41" s="39">
        <v>103</v>
      </c>
      <c r="F41" s="16">
        <v>138</v>
      </c>
      <c r="G41" s="16">
        <v>11</v>
      </c>
      <c r="H41" s="16">
        <v>34</v>
      </c>
      <c r="I41" s="39">
        <v>93</v>
      </c>
      <c r="J41" s="16">
        <v>3</v>
      </c>
      <c r="K41" s="16">
        <v>-8</v>
      </c>
      <c r="L41" s="16">
        <v>1</v>
      </c>
      <c r="M41" s="17">
        <v>10</v>
      </c>
    </row>
    <row r="42" spans="1:13" x14ac:dyDescent="0.2">
      <c r="A42" s="6" t="s">
        <v>71</v>
      </c>
      <c r="B42" s="16">
        <v>81</v>
      </c>
      <c r="C42" s="16">
        <v>0</v>
      </c>
      <c r="D42" s="16">
        <v>16</v>
      </c>
      <c r="E42" s="39">
        <v>65</v>
      </c>
      <c r="F42" s="16">
        <v>85</v>
      </c>
      <c r="G42" s="16">
        <v>0</v>
      </c>
      <c r="H42" s="16">
        <v>29</v>
      </c>
      <c r="I42" s="39">
        <v>56</v>
      </c>
      <c r="J42" s="16">
        <v>-4</v>
      </c>
      <c r="K42" s="16">
        <v>0</v>
      </c>
      <c r="L42" s="16">
        <v>-13</v>
      </c>
      <c r="M42" s="17">
        <v>9</v>
      </c>
    </row>
    <row r="43" spans="1:13" x14ac:dyDescent="0.2">
      <c r="A43" s="6" t="s">
        <v>72</v>
      </c>
      <c r="B43" s="16">
        <v>247</v>
      </c>
      <c r="C43" s="16">
        <v>2</v>
      </c>
      <c r="D43" s="16">
        <v>83</v>
      </c>
      <c r="E43" s="39">
        <v>162</v>
      </c>
      <c r="F43" s="16">
        <v>158</v>
      </c>
      <c r="G43" s="16">
        <v>6</v>
      </c>
      <c r="H43" s="16">
        <v>39</v>
      </c>
      <c r="I43" s="39">
        <v>113</v>
      </c>
      <c r="J43" s="16">
        <v>89</v>
      </c>
      <c r="K43" s="16">
        <v>-4</v>
      </c>
      <c r="L43" s="16">
        <v>44</v>
      </c>
      <c r="M43" s="17">
        <v>49</v>
      </c>
    </row>
    <row r="44" spans="1:13" x14ac:dyDescent="0.2">
      <c r="A44" s="6" t="s">
        <v>73</v>
      </c>
      <c r="B44" s="16">
        <v>47</v>
      </c>
      <c r="C44" s="16">
        <v>4</v>
      </c>
      <c r="D44" s="16">
        <v>20</v>
      </c>
      <c r="E44" s="39">
        <v>23</v>
      </c>
      <c r="F44" s="16">
        <v>45</v>
      </c>
      <c r="G44" s="16">
        <v>8</v>
      </c>
      <c r="H44" s="16">
        <v>15</v>
      </c>
      <c r="I44" s="39">
        <v>22</v>
      </c>
      <c r="J44" s="16">
        <v>2</v>
      </c>
      <c r="K44" s="16">
        <v>-4</v>
      </c>
      <c r="L44" s="16">
        <v>5</v>
      </c>
      <c r="M44" s="17">
        <v>1</v>
      </c>
    </row>
    <row r="45" spans="1:13" x14ac:dyDescent="0.2">
      <c r="A45" s="6" t="s">
        <v>74</v>
      </c>
      <c r="B45" s="16">
        <v>56</v>
      </c>
      <c r="C45" s="16">
        <v>5</v>
      </c>
      <c r="D45" s="16">
        <v>15</v>
      </c>
      <c r="E45" s="39">
        <v>36</v>
      </c>
      <c r="F45" s="16">
        <v>54</v>
      </c>
      <c r="G45" s="16">
        <v>1</v>
      </c>
      <c r="H45" s="16">
        <v>14</v>
      </c>
      <c r="I45" s="39">
        <v>39</v>
      </c>
      <c r="J45" s="16">
        <v>2</v>
      </c>
      <c r="K45" s="16">
        <v>4</v>
      </c>
      <c r="L45" s="16">
        <v>1</v>
      </c>
      <c r="M45" s="17">
        <v>-3</v>
      </c>
    </row>
    <row r="46" spans="1:13" x14ac:dyDescent="0.2">
      <c r="A46" s="6" t="s">
        <v>75</v>
      </c>
      <c r="B46" s="16">
        <v>218</v>
      </c>
      <c r="C46" s="16">
        <v>13</v>
      </c>
      <c r="D46" s="16">
        <v>85</v>
      </c>
      <c r="E46" s="39">
        <v>120</v>
      </c>
      <c r="F46" s="16">
        <v>166</v>
      </c>
      <c r="G46" s="16">
        <v>17</v>
      </c>
      <c r="H46" s="16">
        <v>61</v>
      </c>
      <c r="I46" s="39">
        <v>88</v>
      </c>
      <c r="J46" s="16">
        <v>52</v>
      </c>
      <c r="K46" s="16">
        <v>-4</v>
      </c>
      <c r="L46" s="16">
        <v>24</v>
      </c>
      <c r="M46" s="17">
        <v>32</v>
      </c>
    </row>
    <row r="47" spans="1:13" x14ac:dyDescent="0.2">
      <c r="A47" s="6" t="s">
        <v>76</v>
      </c>
      <c r="B47" s="16">
        <v>95</v>
      </c>
      <c r="C47" s="16">
        <v>11</v>
      </c>
      <c r="D47" s="16">
        <v>29</v>
      </c>
      <c r="E47" s="39">
        <v>55</v>
      </c>
      <c r="F47" s="16">
        <v>113</v>
      </c>
      <c r="G47" s="16">
        <v>11</v>
      </c>
      <c r="H47" s="16">
        <v>43</v>
      </c>
      <c r="I47" s="39">
        <v>59</v>
      </c>
      <c r="J47" s="16">
        <v>-18</v>
      </c>
      <c r="K47" s="16">
        <v>0</v>
      </c>
      <c r="L47" s="16">
        <v>-14</v>
      </c>
      <c r="M47" s="17">
        <v>-4</v>
      </c>
    </row>
    <row r="48" spans="1:13" x14ac:dyDescent="0.2">
      <c r="A48" s="6" t="s">
        <v>77</v>
      </c>
      <c r="B48" s="16">
        <v>298</v>
      </c>
      <c r="C48" s="16">
        <v>12</v>
      </c>
      <c r="D48" s="16">
        <v>98</v>
      </c>
      <c r="E48" s="39">
        <v>188</v>
      </c>
      <c r="F48" s="16">
        <v>329</v>
      </c>
      <c r="G48" s="16">
        <v>14</v>
      </c>
      <c r="H48" s="16">
        <v>114</v>
      </c>
      <c r="I48" s="39">
        <v>201</v>
      </c>
      <c r="J48" s="16">
        <v>-31</v>
      </c>
      <c r="K48" s="16">
        <v>-2</v>
      </c>
      <c r="L48" s="16">
        <v>-16</v>
      </c>
      <c r="M48" s="17">
        <v>-13</v>
      </c>
    </row>
    <row r="49" spans="1:13" x14ac:dyDescent="0.2">
      <c r="A49" s="5" t="str">
        <f>VLOOKUP("&lt;Zeilentitel_7&gt;",Uebersetzungen!$B$3:$E$103,Uebersetzungen!$B$2+1,FALSE)</f>
        <v>Region Maloja</v>
      </c>
      <c r="B49" s="8">
        <v>668</v>
      </c>
      <c r="C49" s="8">
        <v>67</v>
      </c>
      <c r="D49" s="8">
        <v>284</v>
      </c>
      <c r="E49" s="44">
        <v>317</v>
      </c>
      <c r="F49" s="8">
        <v>722</v>
      </c>
      <c r="G49" s="8">
        <v>69</v>
      </c>
      <c r="H49" s="8">
        <v>260</v>
      </c>
      <c r="I49" s="44">
        <v>393</v>
      </c>
      <c r="J49" s="8">
        <v>-54</v>
      </c>
      <c r="K49" s="8">
        <v>-2</v>
      </c>
      <c r="L49" s="8">
        <v>24</v>
      </c>
      <c r="M49" s="10">
        <v>-76</v>
      </c>
    </row>
    <row r="50" spans="1:13" x14ac:dyDescent="0.2">
      <c r="A50" s="6" t="s">
        <v>42</v>
      </c>
      <c r="B50" s="16">
        <v>38</v>
      </c>
      <c r="C50" s="16">
        <v>2</v>
      </c>
      <c r="D50" s="16">
        <v>12</v>
      </c>
      <c r="E50" s="39">
        <v>24</v>
      </c>
      <c r="F50" s="16">
        <v>36</v>
      </c>
      <c r="G50" s="16">
        <v>6</v>
      </c>
      <c r="H50" s="16">
        <v>12</v>
      </c>
      <c r="I50" s="39">
        <v>18</v>
      </c>
      <c r="J50" s="16">
        <v>2</v>
      </c>
      <c r="K50" s="16">
        <v>-4</v>
      </c>
      <c r="L50" s="16">
        <v>0</v>
      </c>
      <c r="M50" s="17">
        <v>6</v>
      </c>
    </row>
    <row r="51" spans="1:13" x14ac:dyDescent="0.2">
      <c r="A51" s="6" t="s">
        <v>43</v>
      </c>
      <c r="B51" s="16">
        <v>41</v>
      </c>
      <c r="C51" s="16">
        <v>1</v>
      </c>
      <c r="D51" s="16">
        <v>19</v>
      </c>
      <c r="E51" s="39">
        <v>21</v>
      </c>
      <c r="F51" s="16">
        <v>59</v>
      </c>
      <c r="G51" s="16">
        <v>5</v>
      </c>
      <c r="H51" s="16">
        <v>25</v>
      </c>
      <c r="I51" s="39">
        <v>29</v>
      </c>
      <c r="J51" s="16">
        <v>-18</v>
      </c>
      <c r="K51" s="16">
        <v>-4</v>
      </c>
      <c r="L51" s="16">
        <v>-6</v>
      </c>
      <c r="M51" s="17">
        <v>-8</v>
      </c>
    </row>
    <row r="52" spans="1:13" x14ac:dyDescent="0.2">
      <c r="A52" s="6" t="s">
        <v>44</v>
      </c>
      <c r="B52" s="16">
        <v>14</v>
      </c>
      <c r="C52" s="16">
        <v>1</v>
      </c>
      <c r="D52" s="16">
        <v>7</v>
      </c>
      <c r="E52" s="39">
        <v>6</v>
      </c>
      <c r="F52" s="16">
        <v>15</v>
      </c>
      <c r="G52" s="16">
        <v>1</v>
      </c>
      <c r="H52" s="16">
        <v>2</v>
      </c>
      <c r="I52" s="39">
        <v>12</v>
      </c>
      <c r="J52" s="16">
        <v>-1</v>
      </c>
      <c r="K52" s="16">
        <v>0</v>
      </c>
      <c r="L52" s="16">
        <v>5</v>
      </c>
      <c r="M52" s="17">
        <v>-6</v>
      </c>
    </row>
    <row r="53" spans="1:13" x14ac:dyDescent="0.2">
      <c r="A53" s="6" t="s">
        <v>45</v>
      </c>
      <c r="B53" s="16">
        <v>67</v>
      </c>
      <c r="C53" s="16">
        <v>6</v>
      </c>
      <c r="D53" s="16">
        <v>27</v>
      </c>
      <c r="E53" s="39">
        <v>34</v>
      </c>
      <c r="F53" s="16">
        <v>80</v>
      </c>
      <c r="G53" s="16">
        <v>9</v>
      </c>
      <c r="H53" s="16">
        <v>26</v>
      </c>
      <c r="I53" s="39">
        <v>45</v>
      </c>
      <c r="J53" s="16">
        <v>-13</v>
      </c>
      <c r="K53" s="16">
        <v>-3</v>
      </c>
      <c r="L53" s="16">
        <v>1</v>
      </c>
      <c r="M53" s="17">
        <v>-11</v>
      </c>
    </row>
    <row r="54" spans="1:13" x14ac:dyDescent="0.2">
      <c r="A54" s="6" t="s">
        <v>94</v>
      </c>
      <c r="B54" s="16">
        <v>44</v>
      </c>
      <c r="C54" s="16">
        <v>3</v>
      </c>
      <c r="D54" s="16">
        <v>27</v>
      </c>
      <c r="E54" s="39">
        <v>14</v>
      </c>
      <c r="F54" s="16">
        <v>33</v>
      </c>
      <c r="G54" s="16">
        <v>6</v>
      </c>
      <c r="H54" s="16">
        <v>7</v>
      </c>
      <c r="I54" s="39">
        <v>20</v>
      </c>
      <c r="J54" s="16">
        <v>11</v>
      </c>
      <c r="K54" s="16">
        <v>-3</v>
      </c>
      <c r="L54" s="16">
        <v>20</v>
      </c>
      <c r="M54" s="17">
        <v>-6</v>
      </c>
    </row>
    <row r="55" spans="1:13" x14ac:dyDescent="0.2">
      <c r="A55" s="6" t="s">
        <v>46</v>
      </c>
      <c r="B55" s="16">
        <v>136</v>
      </c>
      <c r="C55" s="16">
        <v>8</v>
      </c>
      <c r="D55" s="16">
        <v>50</v>
      </c>
      <c r="E55" s="39">
        <v>78</v>
      </c>
      <c r="F55" s="16">
        <v>130</v>
      </c>
      <c r="G55" s="16">
        <v>4</v>
      </c>
      <c r="H55" s="16">
        <v>45</v>
      </c>
      <c r="I55" s="39">
        <v>81</v>
      </c>
      <c r="J55" s="16">
        <v>6</v>
      </c>
      <c r="K55" s="16">
        <v>4</v>
      </c>
      <c r="L55" s="16">
        <v>5</v>
      </c>
      <c r="M55" s="17">
        <v>-3</v>
      </c>
    </row>
    <row r="56" spans="1:13" x14ac:dyDescent="0.2">
      <c r="A56" s="6" t="s">
        <v>96</v>
      </c>
      <c r="B56" s="16">
        <v>130</v>
      </c>
      <c r="C56" s="16">
        <v>15</v>
      </c>
      <c r="D56" s="16">
        <v>58</v>
      </c>
      <c r="E56" s="39">
        <v>57</v>
      </c>
      <c r="F56" s="16">
        <v>163</v>
      </c>
      <c r="G56" s="16">
        <v>13</v>
      </c>
      <c r="H56" s="16">
        <v>76</v>
      </c>
      <c r="I56" s="39">
        <v>74</v>
      </c>
      <c r="J56" s="16">
        <v>-33</v>
      </c>
      <c r="K56" s="16">
        <v>2</v>
      </c>
      <c r="L56" s="16">
        <v>-18</v>
      </c>
      <c r="M56" s="17">
        <v>-17</v>
      </c>
    </row>
    <row r="57" spans="1:13" x14ac:dyDescent="0.2">
      <c r="A57" s="6" t="s">
        <v>47</v>
      </c>
      <c r="B57" s="16">
        <v>38</v>
      </c>
      <c r="C57" s="16">
        <v>1</v>
      </c>
      <c r="D57" s="16">
        <v>17</v>
      </c>
      <c r="E57" s="39">
        <v>20</v>
      </c>
      <c r="F57" s="16">
        <v>21</v>
      </c>
      <c r="G57" s="16">
        <v>1</v>
      </c>
      <c r="H57" s="16">
        <v>4</v>
      </c>
      <c r="I57" s="39">
        <v>16</v>
      </c>
      <c r="J57" s="16">
        <v>17</v>
      </c>
      <c r="K57" s="16">
        <v>0</v>
      </c>
      <c r="L57" s="16">
        <v>13</v>
      </c>
      <c r="M57" s="17">
        <v>4</v>
      </c>
    </row>
    <row r="58" spans="1:13" x14ac:dyDescent="0.2">
      <c r="A58" s="6" t="s">
        <v>97</v>
      </c>
      <c r="B58" s="16">
        <v>28</v>
      </c>
      <c r="C58" s="16">
        <v>4</v>
      </c>
      <c r="D58" s="16">
        <v>16</v>
      </c>
      <c r="E58" s="39">
        <v>8</v>
      </c>
      <c r="F58" s="16">
        <v>28</v>
      </c>
      <c r="G58" s="16">
        <v>2</v>
      </c>
      <c r="H58" s="16">
        <v>12</v>
      </c>
      <c r="I58" s="39">
        <v>14</v>
      </c>
      <c r="J58" s="16">
        <v>0</v>
      </c>
      <c r="K58" s="16">
        <v>2</v>
      </c>
      <c r="L58" s="16">
        <v>4</v>
      </c>
      <c r="M58" s="17">
        <v>-6</v>
      </c>
    </row>
    <row r="59" spans="1:13" x14ac:dyDescent="0.2">
      <c r="A59" s="6" t="s">
        <v>48</v>
      </c>
      <c r="B59" s="16">
        <v>35</v>
      </c>
      <c r="C59" s="16">
        <v>5</v>
      </c>
      <c r="D59" s="16">
        <v>18</v>
      </c>
      <c r="E59" s="39">
        <v>12</v>
      </c>
      <c r="F59" s="16">
        <v>59</v>
      </c>
      <c r="G59" s="16">
        <v>5</v>
      </c>
      <c r="H59" s="16">
        <v>20</v>
      </c>
      <c r="I59" s="39">
        <v>34</v>
      </c>
      <c r="J59" s="16">
        <v>-24</v>
      </c>
      <c r="K59" s="16">
        <v>0</v>
      </c>
      <c r="L59" s="16">
        <v>-2</v>
      </c>
      <c r="M59" s="17">
        <v>-22</v>
      </c>
    </row>
    <row r="60" spans="1:13" x14ac:dyDescent="0.2">
      <c r="A60" s="6" t="s">
        <v>49</v>
      </c>
      <c r="B60" s="16">
        <v>55</v>
      </c>
      <c r="C60" s="16">
        <v>11</v>
      </c>
      <c r="D60" s="16">
        <v>15</v>
      </c>
      <c r="E60" s="39">
        <v>29</v>
      </c>
      <c r="F60" s="16">
        <v>60</v>
      </c>
      <c r="G60" s="16">
        <v>10</v>
      </c>
      <c r="H60" s="16">
        <v>20</v>
      </c>
      <c r="I60" s="39">
        <v>30</v>
      </c>
      <c r="J60" s="16">
        <v>-5</v>
      </c>
      <c r="K60" s="16">
        <v>1</v>
      </c>
      <c r="L60" s="16">
        <v>-5</v>
      </c>
      <c r="M60" s="17">
        <v>-1</v>
      </c>
    </row>
    <row r="61" spans="1:13" x14ac:dyDescent="0.2">
      <c r="A61" s="6" t="s">
        <v>98</v>
      </c>
      <c r="B61" s="16">
        <v>42</v>
      </c>
      <c r="C61" s="16">
        <v>10</v>
      </c>
      <c r="D61" s="16">
        <v>18</v>
      </c>
      <c r="E61" s="39">
        <v>14</v>
      </c>
      <c r="F61" s="16">
        <v>38</v>
      </c>
      <c r="G61" s="16">
        <v>7</v>
      </c>
      <c r="H61" s="16">
        <v>11</v>
      </c>
      <c r="I61" s="39">
        <v>20</v>
      </c>
      <c r="J61" s="16">
        <v>4</v>
      </c>
      <c r="K61" s="16">
        <v>3</v>
      </c>
      <c r="L61" s="16">
        <v>7</v>
      </c>
      <c r="M61" s="17">
        <v>-6</v>
      </c>
    </row>
    <row r="62" spans="1:13" x14ac:dyDescent="0.2">
      <c r="A62" s="5" t="str">
        <f>VLOOKUP("&lt;Zeilentitel_8&gt;",Uebersetzungen!$B$3:$E$103,Uebersetzungen!$B$2+1,FALSE)</f>
        <v>Region Moesa</v>
      </c>
      <c r="B62" s="8">
        <v>327</v>
      </c>
      <c r="C62" s="8">
        <v>9</v>
      </c>
      <c r="D62" s="8">
        <v>210</v>
      </c>
      <c r="E62" s="44">
        <v>108</v>
      </c>
      <c r="F62" s="8">
        <v>245</v>
      </c>
      <c r="G62" s="8">
        <v>14</v>
      </c>
      <c r="H62" s="8">
        <v>132</v>
      </c>
      <c r="I62" s="44">
        <v>99</v>
      </c>
      <c r="J62" s="8">
        <v>82</v>
      </c>
      <c r="K62" s="8">
        <v>-5</v>
      </c>
      <c r="L62" s="8">
        <v>78</v>
      </c>
      <c r="M62" s="10">
        <v>9</v>
      </c>
    </row>
    <row r="63" spans="1:13" x14ac:dyDescent="0.2">
      <c r="A63" s="6" t="s">
        <v>50</v>
      </c>
      <c r="B63" s="16">
        <v>12</v>
      </c>
      <c r="C63" s="16">
        <v>0</v>
      </c>
      <c r="D63" s="16">
        <v>9</v>
      </c>
      <c r="E63" s="39">
        <v>3</v>
      </c>
      <c r="F63" s="16">
        <v>1</v>
      </c>
      <c r="G63" s="16">
        <v>0</v>
      </c>
      <c r="H63" s="16">
        <v>1</v>
      </c>
      <c r="I63" s="39">
        <v>0</v>
      </c>
      <c r="J63" s="16">
        <v>11</v>
      </c>
      <c r="K63" s="16">
        <v>0</v>
      </c>
      <c r="L63" s="16">
        <v>8</v>
      </c>
      <c r="M63" s="17">
        <v>3</v>
      </c>
    </row>
    <row r="64" spans="1:13" x14ac:dyDescent="0.2">
      <c r="A64" s="6" t="s">
        <v>51</v>
      </c>
      <c r="B64" s="16">
        <v>9</v>
      </c>
      <c r="C64" s="16">
        <v>0</v>
      </c>
      <c r="D64" s="16">
        <v>5</v>
      </c>
      <c r="E64" s="39">
        <v>4</v>
      </c>
      <c r="F64" s="16">
        <v>3</v>
      </c>
      <c r="G64" s="16">
        <v>0</v>
      </c>
      <c r="H64" s="16">
        <v>2</v>
      </c>
      <c r="I64" s="39">
        <v>1</v>
      </c>
      <c r="J64" s="16">
        <v>6</v>
      </c>
      <c r="K64" s="16">
        <v>0</v>
      </c>
      <c r="L64" s="16">
        <v>3</v>
      </c>
      <c r="M64" s="17">
        <v>3</v>
      </c>
    </row>
    <row r="65" spans="1:13" x14ac:dyDescent="0.2">
      <c r="A65" s="6" t="s">
        <v>52</v>
      </c>
      <c r="B65" s="16">
        <v>7</v>
      </c>
      <c r="C65" s="16">
        <v>0</v>
      </c>
      <c r="D65" s="16">
        <v>7</v>
      </c>
      <c r="E65" s="39">
        <v>0</v>
      </c>
      <c r="F65" s="16">
        <v>3</v>
      </c>
      <c r="G65" s="16">
        <v>0</v>
      </c>
      <c r="H65" s="16">
        <v>3</v>
      </c>
      <c r="I65" s="39">
        <v>0</v>
      </c>
      <c r="J65" s="16">
        <v>4</v>
      </c>
      <c r="K65" s="16">
        <v>0</v>
      </c>
      <c r="L65" s="16">
        <v>4</v>
      </c>
      <c r="M65" s="17">
        <v>0</v>
      </c>
    </row>
    <row r="66" spans="1:13" x14ac:dyDescent="0.2">
      <c r="A66" s="6" t="s">
        <v>53</v>
      </c>
      <c r="B66" s="16">
        <v>7</v>
      </c>
      <c r="C66" s="16">
        <v>0</v>
      </c>
      <c r="D66" s="16">
        <v>1</v>
      </c>
      <c r="E66" s="39">
        <v>6</v>
      </c>
      <c r="F66" s="16">
        <v>5</v>
      </c>
      <c r="G66" s="16">
        <v>0</v>
      </c>
      <c r="H66" s="16">
        <v>3</v>
      </c>
      <c r="I66" s="39">
        <v>2</v>
      </c>
      <c r="J66" s="16">
        <v>2</v>
      </c>
      <c r="K66" s="16">
        <v>0</v>
      </c>
      <c r="L66" s="16">
        <v>-2</v>
      </c>
      <c r="M66" s="17">
        <v>4</v>
      </c>
    </row>
    <row r="67" spans="1:13" x14ac:dyDescent="0.2">
      <c r="A67" s="6" t="s">
        <v>54</v>
      </c>
      <c r="B67" s="16">
        <v>30</v>
      </c>
      <c r="C67" s="16">
        <v>0</v>
      </c>
      <c r="D67" s="16">
        <v>19</v>
      </c>
      <c r="E67" s="39">
        <v>11</v>
      </c>
      <c r="F67" s="16">
        <v>20</v>
      </c>
      <c r="G67" s="16">
        <v>1</v>
      </c>
      <c r="H67" s="16">
        <v>11</v>
      </c>
      <c r="I67" s="39">
        <v>8</v>
      </c>
      <c r="J67" s="16">
        <v>10</v>
      </c>
      <c r="K67" s="16">
        <v>-1</v>
      </c>
      <c r="L67" s="16">
        <v>8</v>
      </c>
      <c r="M67" s="17">
        <v>3</v>
      </c>
    </row>
    <row r="68" spans="1:13" x14ac:dyDescent="0.2">
      <c r="A68" s="6" t="s">
        <v>55</v>
      </c>
      <c r="B68" s="16">
        <v>47</v>
      </c>
      <c r="C68" s="16">
        <v>2</v>
      </c>
      <c r="D68" s="16">
        <v>32</v>
      </c>
      <c r="E68" s="39">
        <v>13</v>
      </c>
      <c r="F68" s="16">
        <v>26</v>
      </c>
      <c r="G68" s="16">
        <v>1</v>
      </c>
      <c r="H68" s="16">
        <v>19</v>
      </c>
      <c r="I68" s="39">
        <v>6</v>
      </c>
      <c r="J68" s="16">
        <v>21</v>
      </c>
      <c r="K68" s="16">
        <v>1</v>
      </c>
      <c r="L68" s="16">
        <v>13</v>
      </c>
      <c r="M68" s="17">
        <v>7</v>
      </c>
    </row>
    <row r="69" spans="1:13" x14ac:dyDescent="0.2">
      <c r="A69" s="6" t="s">
        <v>56</v>
      </c>
      <c r="B69" s="16">
        <v>7</v>
      </c>
      <c r="C69" s="16">
        <v>0</v>
      </c>
      <c r="D69" s="16">
        <v>6</v>
      </c>
      <c r="E69" s="39">
        <v>1</v>
      </c>
      <c r="F69" s="16">
        <v>6</v>
      </c>
      <c r="G69" s="16">
        <v>0</v>
      </c>
      <c r="H69" s="16">
        <v>1</v>
      </c>
      <c r="I69" s="39">
        <v>5</v>
      </c>
      <c r="J69" s="16">
        <v>1</v>
      </c>
      <c r="K69" s="16">
        <v>0</v>
      </c>
      <c r="L69" s="16">
        <v>5</v>
      </c>
      <c r="M69" s="17">
        <v>-4</v>
      </c>
    </row>
    <row r="70" spans="1:13" x14ac:dyDescent="0.2">
      <c r="A70" s="6" t="s">
        <v>57</v>
      </c>
      <c r="B70" s="16">
        <v>42</v>
      </c>
      <c r="C70" s="16">
        <v>2</v>
      </c>
      <c r="D70" s="16">
        <v>24</v>
      </c>
      <c r="E70" s="39">
        <v>16</v>
      </c>
      <c r="F70" s="16">
        <v>32</v>
      </c>
      <c r="G70" s="16">
        <v>6</v>
      </c>
      <c r="H70" s="16">
        <v>13</v>
      </c>
      <c r="I70" s="39">
        <v>13</v>
      </c>
      <c r="J70" s="16">
        <v>10</v>
      </c>
      <c r="K70" s="16">
        <v>-4</v>
      </c>
      <c r="L70" s="16">
        <v>11</v>
      </c>
      <c r="M70" s="17">
        <v>3</v>
      </c>
    </row>
    <row r="71" spans="1:13" x14ac:dyDescent="0.2">
      <c r="A71" s="6" t="s">
        <v>58</v>
      </c>
      <c r="B71" s="16">
        <v>69</v>
      </c>
      <c r="C71" s="16">
        <v>4</v>
      </c>
      <c r="D71" s="16">
        <v>37</v>
      </c>
      <c r="E71" s="39">
        <v>28</v>
      </c>
      <c r="F71" s="16">
        <v>47</v>
      </c>
      <c r="G71" s="16">
        <v>1</v>
      </c>
      <c r="H71" s="16">
        <v>24</v>
      </c>
      <c r="I71" s="39">
        <v>22</v>
      </c>
      <c r="J71" s="16">
        <v>22</v>
      </c>
      <c r="K71" s="16">
        <v>3</v>
      </c>
      <c r="L71" s="16">
        <v>13</v>
      </c>
      <c r="M71" s="17">
        <v>6</v>
      </c>
    </row>
    <row r="72" spans="1:13" x14ac:dyDescent="0.2">
      <c r="A72" s="6" t="s">
        <v>99</v>
      </c>
      <c r="B72" s="16">
        <v>61</v>
      </c>
      <c r="C72" s="16">
        <v>1</v>
      </c>
      <c r="D72" s="16">
        <v>42</v>
      </c>
      <c r="E72" s="39">
        <v>18</v>
      </c>
      <c r="F72" s="16">
        <v>58</v>
      </c>
      <c r="G72" s="16">
        <v>3</v>
      </c>
      <c r="H72" s="16">
        <v>27</v>
      </c>
      <c r="I72" s="39">
        <v>28</v>
      </c>
      <c r="J72" s="16">
        <v>3</v>
      </c>
      <c r="K72" s="16">
        <v>-2</v>
      </c>
      <c r="L72" s="16">
        <v>15</v>
      </c>
      <c r="M72" s="17">
        <v>-10</v>
      </c>
    </row>
    <row r="73" spans="1:13" x14ac:dyDescent="0.2">
      <c r="A73" s="6" t="s">
        <v>59</v>
      </c>
      <c r="B73" s="16">
        <v>26</v>
      </c>
      <c r="C73" s="16">
        <v>0</v>
      </c>
      <c r="D73" s="16">
        <v>18</v>
      </c>
      <c r="E73" s="39">
        <v>8</v>
      </c>
      <c r="F73" s="16">
        <v>39</v>
      </c>
      <c r="G73" s="16">
        <v>2</v>
      </c>
      <c r="H73" s="16">
        <v>23</v>
      </c>
      <c r="I73" s="39">
        <v>14</v>
      </c>
      <c r="J73" s="16">
        <v>-13</v>
      </c>
      <c r="K73" s="16">
        <v>-2</v>
      </c>
      <c r="L73" s="16">
        <v>-5</v>
      </c>
      <c r="M73" s="17">
        <v>-6</v>
      </c>
    </row>
    <row r="74" spans="1:13" x14ac:dyDescent="0.2">
      <c r="A74" s="6" t="s">
        <v>100</v>
      </c>
      <c r="B74" s="16">
        <v>10</v>
      </c>
      <c r="C74" s="16">
        <v>0</v>
      </c>
      <c r="D74" s="16">
        <v>10</v>
      </c>
      <c r="E74" s="39">
        <v>0</v>
      </c>
      <c r="F74" s="16">
        <v>5</v>
      </c>
      <c r="G74" s="16">
        <v>0</v>
      </c>
      <c r="H74" s="16">
        <v>5</v>
      </c>
      <c r="I74" s="39">
        <v>0</v>
      </c>
      <c r="J74" s="16">
        <v>5</v>
      </c>
      <c r="K74" s="16">
        <v>0</v>
      </c>
      <c r="L74" s="16">
        <v>5</v>
      </c>
      <c r="M74" s="17">
        <v>0</v>
      </c>
    </row>
    <row r="75" spans="1:13" x14ac:dyDescent="0.2">
      <c r="A75" s="5" t="str">
        <f>VLOOKUP("&lt;Zeilentitel_9&gt;",Uebersetzungen!$B$3:$E$103,Uebersetzungen!$B$2+1,FALSE)</f>
        <v>Region Plessur</v>
      </c>
      <c r="B75" s="8">
        <v>1492</v>
      </c>
      <c r="C75" s="8">
        <v>117</v>
      </c>
      <c r="D75" s="8">
        <v>581</v>
      </c>
      <c r="E75" s="44">
        <v>794</v>
      </c>
      <c r="F75" s="8">
        <v>1557</v>
      </c>
      <c r="G75" s="8">
        <v>131</v>
      </c>
      <c r="H75" s="8">
        <v>558</v>
      </c>
      <c r="I75" s="44">
        <v>868</v>
      </c>
      <c r="J75" s="8">
        <v>-65</v>
      </c>
      <c r="K75" s="8">
        <v>-14</v>
      </c>
      <c r="L75" s="8">
        <v>23</v>
      </c>
      <c r="M75" s="10">
        <v>-74</v>
      </c>
    </row>
    <row r="76" spans="1:13" x14ac:dyDescent="0.2">
      <c r="A76" s="6" t="s">
        <v>67</v>
      </c>
      <c r="B76" s="16">
        <v>1245</v>
      </c>
      <c r="C76" s="16">
        <v>82</v>
      </c>
      <c r="D76" s="16">
        <v>451</v>
      </c>
      <c r="E76" s="39">
        <v>712</v>
      </c>
      <c r="F76" s="16">
        <v>1315</v>
      </c>
      <c r="G76" s="16">
        <v>102</v>
      </c>
      <c r="H76" s="16">
        <v>460</v>
      </c>
      <c r="I76" s="39">
        <v>753</v>
      </c>
      <c r="J76" s="16">
        <v>-70</v>
      </c>
      <c r="K76" s="16">
        <v>-20</v>
      </c>
      <c r="L76" s="16">
        <v>-9</v>
      </c>
      <c r="M76" s="17">
        <v>-41</v>
      </c>
    </row>
    <row r="77" spans="1:13" x14ac:dyDescent="0.2">
      <c r="A77" s="6" t="s">
        <v>68</v>
      </c>
      <c r="B77" s="16">
        <v>106</v>
      </c>
      <c r="C77" s="16">
        <v>11</v>
      </c>
      <c r="D77" s="16">
        <v>53</v>
      </c>
      <c r="E77" s="39">
        <v>42</v>
      </c>
      <c r="F77" s="16">
        <v>103</v>
      </c>
      <c r="G77" s="16">
        <v>9</v>
      </c>
      <c r="H77" s="16">
        <v>32</v>
      </c>
      <c r="I77" s="39">
        <v>62</v>
      </c>
      <c r="J77" s="16">
        <v>3</v>
      </c>
      <c r="K77" s="16">
        <v>2</v>
      </c>
      <c r="L77" s="16">
        <v>21</v>
      </c>
      <c r="M77" s="17">
        <v>-20</v>
      </c>
    </row>
    <row r="78" spans="1:13" x14ac:dyDescent="0.2">
      <c r="A78" s="6" t="s">
        <v>69</v>
      </c>
      <c r="B78" s="16">
        <v>141</v>
      </c>
      <c r="C78" s="16">
        <v>24</v>
      </c>
      <c r="D78" s="16">
        <v>77</v>
      </c>
      <c r="E78" s="39">
        <v>40</v>
      </c>
      <c r="F78" s="16">
        <v>139</v>
      </c>
      <c r="G78" s="16">
        <v>20</v>
      </c>
      <c r="H78" s="16">
        <v>66</v>
      </c>
      <c r="I78" s="39">
        <v>53</v>
      </c>
      <c r="J78" s="16">
        <v>2</v>
      </c>
      <c r="K78" s="16">
        <v>4</v>
      </c>
      <c r="L78" s="16">
        <v>11</v>
      </c>
      <c r="M78" s="17">
        <v>-13</v>
      </c>
    </row>
    <row r="79" spans="1:13" x14ac:dyDescent="0.2">
      <c r="A79" s="5" t="str">
        <f>VLOOKUP("&lt;Zeilentitel_10&gt;",Uebersetzungen!$B$3:$E$103,Uebersetzungen!$B$2+1,FALSE)</f>
        <v>Region Prättigau/Davos</v>
      </c>
      <c r="B79" s="8">
        <v>1022</v>
      </c>
      <c r="C79" s="8">
        <v>112</v>
      </c>
      <c r="D79" s="8">
        <v>410</v>
      </c>
      <c r="E79" s="44">
        <v>500</v>
      </c>
      <c r="F79" s="8">
        <v>973</v>
      </c>
      <c r="G79" s="8">
        <v>86</v>
      </c>
      <c r="H79" s="8">
        <v>397</v>
      </c>
      <c r="I79" s="44">
        <v>490</v>
      </c>
      <c r="J79" s="8">
        <v>49</v>
      </c>
      <c r="K79" s="8">
        <v>26</v>
      </c>
      <c r="L79" s="8">
        <v>13</v>
      </c>
      <c r="M79" s="10">
        <v>10</v>
      </c>
    </row>
    <row r="80" spans="1:13" x14ac:dyDescent="0.2">
      <c r="A80" s="6" t="s">
        <v>61</v>
      </c>
      <c r="B80" s="16">
        <v>323</v>
      </c>
      <c r="C80" s="16">
        <v>72</v>
      </c>
      <c r="D80" s="16">
        <v>188</v>
      </c>
      <c r="E80" s="39">
        <v>63</v>
      </c>
      <c r="F80" s="16">
        <v>350</v>
      </c>
      <c r="G80" s="16">
        <v>51</v>
      </c>
      <c r="H80" s="16">
        <v>189</v>
      </c>
      <c r="I80" s="39">
        <v>110</v>
      </c>
      <c r="J80" s="16">
        <v>-27</v>
      </c>
      <c r="K80" s="16">
        <v>21</v>
      </c>
      <c r="L80" s="16">
        <v>-1</v>
      </c>
      <c r="M80" s="17">
        <v>-47</v>
      </c>
    </row>
    <row r="81" spans="1:13" x14ac:dyDescent="0.2">
      <c r="A81" s="6" t="s">
        <v>62</v>
      </c>
      <c r="B81" s="16">
        <v>34</v>
      </c>
      <c r="C81" s="16">
        <v>1</v>
      </c>
      <c r="D81" s="16">
        <v>5</v>
      </c>
      <c r="E81" s="39">
        <v>28</v>
      </c>
      <c r="F81" s="16">
        <v>20</v>
      </c>
      <c r="G81" s="16">
        <v>1</v>
      </c>
      <c r="H81" s="16">
        <v>2</v>
      </c>
      <c r="I81" s="39">
        <v>17</v>
      </c>
      <c r="J81" s="16">
        <v>14</v>
      </c>
      <c r="K81" s="16">
        <v>0</v>
      </c>
      <c r="L81" s="16">
        <v>3</v>
      </c>
      <c r="M81" s="17">
        <v>11</v>
      </c>
    </row>
    <row r="82" spans="1:13" x14ac:dyDescent="0.2">
      <c r="A82" s="6" t="s">
        <v>63</v>
      </c>
      <c r="B82" s="16">
        <v>5</v>
      </c>
      <c r="C82" s="16">
        <v>0</v>
      </c>
      <c r="D82" s="16">
        <v>1</v>
      </c>
      <c r="E82" s="39">
        <v>4</v>
      </c>
      <c r="F82" s="16">
        <v>6</v>
      </c>
      <c r="G82" s="16">
        <v>0</v>
      </c>
      <c r="H82" s="16">
        <v>2</v>
      </c>
      <c r="I82" s="39">
        <v>4</v>
      </c>
      <c r="J82" s="16">
        <v>-1</v>
      </c>
      <c r="K82" s="16">
        <v>0</v>
      </c>
      <c r="L82" s="16">
        <v>-1</v>
      </c>
      <c r="M82" s="17">
        <v>0</v>
      </c>
    </row>
    <row r="83" spans="1:13" x14ac:dyDescent="0.2">
      <c r="A83" s="6" t="s">
        <v>64</v>
      </c>
      <c r="B83" s="16">
        <v>53</v>
      </c>
      <c r="C83" s="16">
        <v>0</v>
      </c>
      <c r="D83" s="16">
        <v>15</v>
      </c>
      <c r="E83" s="39">
        <v>38</v>
      </c>
      <c r="F83" s="16">
        <v>51</v>
      </c>
      <c r="G83" s="16">
        <v>3</v>
      </c>
      <c r="H83" s="16">
        <v>20</v>
      </c>
      <c r="I83" s="39">
        <v>28</v>
      </c>
      <c r="J83" s="16">
        <v>2</v>
      </c>
      <c r="K83" s="16">
        <v>-3</v>
      </c>
      <c r="L83" s="16">
        <v>-5</v>
      </c>
      <c r="M83" s="17">
        <v>10</v>
      </c>
    </row>
    <row r="84" spans="1:13" x14ac:dyDescent="0.2">
      <c r="A84" s="6" t="s">
        <v>101</v>
      </c>
      <c r="B84" s="16">
        <v>186</v>
      </c>
      <c r="C84" s="16">
        <v>16</v>
      </c>
      <c r="D84" s="16">
        <v>88</v>
      </c>
      <c r="E84" s="39">
        <v>82</v>
      </c>
      <c r="F84" s="16">
        <v>153</v>
      </c>
      <c r="G84" s="16">
        <v>12</v>
      </c>
      <c r="H84" s="16">
        <v>65</v>
      </c>
      <c r="I84" s="39">
        <v>76</v>
      </c>
      <c r="J84" s="16">
        <v>33</v>
      </c>
      <c r="K84" s="16">
        <v>4</v>
      </c>
      <c r="L84" s="16">
        <v>23</v>
      </c>
      <c r="M84" s="17">
        <v>6</v>
      </c>
    </row>
    <row r="85" spans="1:13" x14ac:dyDescent="0.2">
      <c r="A85" s="6" t="s">
        <v>90</v>
      </c>
      <c r="B85" s="16">
        <v>22</v>
      </c>
      <c r="C85" s="16">
        <v>1</v>
      </c>
      <c r="D85" s="16">
        <v>5</v>
      </c>
      <c r="E85" s="39">
        <v>16</v>
      </c>
      <c r="F85" s="16">
        <v>8</v>
      </c>
      <c r="G85" s="16">
        <v>0</v>
      </c>
      <c r="H85" s="16">
        <v>2</v>
      </c>
      <c r="I85" s="39">
        <v>6</v>
      </c>
      <c r="J85" s="16">
        <v>14</v>
      </c>
      <c r="K85" s="16">
        <v>1</v>
      </c>
      <c r="L85" s="16">
        <v>3</v>
      </c>
      <c r="M85" s="17">
        <v>10</v>
      </c>
    </row>
    <row r="86" spans="1:13" x14ac:dyDescent="0.2">
      <c r="A86" s="6" t="s">
        <v>65</v>
      </c>
      <c r="B86" s="16">
        <v>37</v>
      </c>
      <c r="C86" s="16">
        <v>0</v>
      </c>
      <c r="D86" s="16">
        <v>13</v>
      </c>
      <c r="E86" s="39">
        <v>24</v>
      </c>
      <c r="F86" s="16">
        <v>39</v>
      </c>
      <c r="G86" s="16">
        <v>2</v>
      </c>
      <c r="H86" s="16">
        <v>18</v>
      </c>
      <c r="I86" s="39">
        <v>19</v>
      </c>
      <c r="J86" s="16">
        <v>-2</v>
      </c>
      <c r="K86" s="16">
        <v>-2</v>
      </c>
      <c r="L86" s="16">
        <v>-5</v>
      </c>
      <c r="M86" s="17">
        <v>5</v>
      </c>
    </row>
    <row r="87" spans="1:13" x14ac:dyDescent="0.2">
      <c r="A87" s="6" t="s">
        <v>66</v>
      </c>
      <c r="B87" s="16">
        <v>72</v>
      </c>
      <c r="C87" s="16">
        <v>5</v>
      </c>
      <c r="D87" s="16">
        <v>19</v>
      </c>
      <c r="E87" s="39">
        <v>48</v>
      </c>
      <c r="F87" s="16">
        <v>67</v>
      </c>
      <c r="G87" s="16">
        <v>5</v>
      </c>
      <c r="H87" s="16">
        <v>15</v>
      </c>
      <c r="I87" s="39">
        <v>47</v>
      </c>
      <c r="J87" s="16">
        <v>5</v>
      </c>
      <c r="K87" s="16">
        <v>0</v>
      </c>
      <c r="L87" s="16">
        <v>4</v>
      </c>
      <c r="M87" s="17">
        <v>1</v>
      </c>
    </row>
    <row r="88" spans="1:13" x14ac:dyDescent="0.2">
      <c r="A88" s="6" t="s">
        <v>78</v>
      </c>
      <c r="B88" s="16">
        <v>93</v>
      </c>
      <c r="C88" s="16">
        <v>4</v>
      </c>
      <c r="D88" s="16">
        <v>26</v>
      </c>
      <c r="E88" s="39">
        <v>63</v>
      </c>
      <c r="F88" s="16">
        <v>100</v>
      </c>
      <c r="G88" s="16">
        <v>7</v>
      </c>
      <c r="H88" s="16">
        <v>30</v>
      </c>
      <c r="I88" s="39">
        <v>63</v>
      </c>
      <c r="J88" s="16">
        <v>-7</v>
      </c>
      <c r="K88" s="16">
        <v>-3</v>
      </c>
      <c r="L88" s="16">
        <v>-4</v>
      </c>
      <c r="M88" s="17">
        <v>0</v>
      </c>
    </row>
    <row r="89" spans="1:13" x14ac:dyDescent="0.2">
      <c r="A89" s="6" t="s">
        <v>79</v>
      </c>
      <c r="B89" s="16">
        <v>121</v>
      </c>
      <c r="C89" s="16">
        <v>8</v>
      </c>
      <c r="D89" s="16">
        <v>36</v>
      </c>
      <c r="E89" s="39">
        <v>77</v>
      </c>
      <c r="F89" s="16">
        <v>117</v>
      </c>
      <c r="G89" s="16">
        <v>3</v>
      </c>
      <c r="H89" s="16">
        <v>39</v>
      </c>
      <c r="I89" s="39">
        <v>75</v>
      </c>
      <c r="J89" s="16">
        <v>4</v>
      </c>
      <c r="K89" s="16">
        <v>5</v>
      </c>
      <c r="L89" s="16">
        <v>-3</v>
      </c>
      <c r="M89" s="17">
        <v>2</v>
      </c>
    </row>
    <row r="90" spans="1:13" x14ac:dyDescent="0.2">
      <c r="A90" s="6" t="s">
        <v>80</v>
      </c>
      <c r="B90" s="16">
        <v>76</v>
      </c>
      <c r="C90" s="16">
        <v>5</v>
      </c>
      <c r="D90" s="16">
        <v>14</v>
      </c>
      <c r="E90" s="39">
        <v>57</v>
      </c>
      <c r="F90" s="16">
        <v>62</v>
      </c>
      <c r="G90" s="16">
        <v>2</v>
      </c>
      <c r="H90" s="16">
        <v>15</v>
      </c>
      <c r="I90" s="39">
        <v>45</v>
      </c>
      <c r="J90" s="16">
        <v>14</v>
      </c>
      <c r="K90" s="16">
        <v>3</v>
      </c>
      <c r="L90" s="16">
        <v>-1</v>
      </c>
      <c r="M90" s="17">
        <v>12</v>
      </c>
    </row>
    <row r="91" spans="1:13" x14ac:dyDescent="0.2">
      <c r="A91" s="5" t="str">
        <f>VLOOKUP("&lt;Zeilentitel_11&gt;",Uebersetzungen!$B$3:$E$103,Uebersetzungen!$B$2+1,FALSE)</f>
        <v>Region Surselva</v>
      </c>
      <c r="B91" s="8">
        <v>902</v>
      </c>
      <c r="C91" s="8">
        <v>54</v>
      </c>
      <c r="D91" s="8">
        <v>405</v>
      </c>
      <c r="E91" s="44">
        <v>443</v>
      </c>
      <c r="F91" s="8">
        <v>790</v>
      </c>
      <c r="G91" s="8">
        <v>43</v>
      </c>
      <c r="H91" s="8">
        <v>241</v>
      </c>
      <c r="I91" s="44">
        <v>506</v>
      </c>
      <c r="J91" s="8">
        <v>112</v>
      </c>
      <c r="K91" s="8">
        <v>11</v>
      </c>
      <c r="L91" s="8">
        <v>164</v>
      </c>
      <c r="M91" s="10">
        <v>-63</v>
      </c>
    </row>
    <row r="92" spans="1:13" x14ac:dyDescent="0.2">
      <c r="A92" s="6" t="s">
        <v>6</v>
      </c>
      <c r="B92" s="16">
        <v>35</v>
      </c>
      <c r="C92" s="16">
        <v>1</v>
      </c>
      <c r="D92" s="16">
        <v>20</v>
      </c>
      <c r="E92" s="39">
        <v>14</v>
      </c>
      <c r="F92" s="16">
        <v>15</v>
      </c>
      <c r="G92" s="16">
        <v>2</v>
      </c>
      <c r="H92" s="16">
        <v>4</v>
      </c>
      <c r="I92" s="39">
        <v>9</v>
      </c>
      <c r="J92" s="16">
        <v>20</v>
      </c>
      <c r="K92" s="16">
        <v>-1</v>
      </c>
      <c r="L92" s="16">
        <v>16</v>
      </c>
      <c r="M92" s="17">
        <v>5</v>
      </c>
    </row>
    <row r="93" spans="1:13" x14ac:dyDescent="0.2">
      <c r="A93" s="6" t="s">
        <v>7</v>
      </c>
      <c r="B93" s="16">
        <v>147</v>
      </c>
      <c r="C93" s="16">
        <v>12</v>
      </c>
      <c r="D93" s="16">
        <v>84</v>
      </c>
      <c r="E93" s="39">
        <v>51</v>
      </c>
      <c r="F93" s="16">
        <v>121</v>
      </c>
      <c r="G93" s="16">
        <v>14</v>
      </c>
      <c r="H93" s="16">
        <v>52</v>
      </c>
      <c r="I93" s="39">
        <v>55</v>
      </c>
      <c r="J93" s="16">
        <v>26</v>
      </c>
      <c r="K93" s="16">
        <v>-2</v>
      </c>
      <c r="L93" s="16">
        <v>32</v>
      </c>
      <c r="M93" s="17">
        <v>-4</v>
      </c>
    </row>
    <row r="94" spans="1:13" x14ac:dyDescent="0.2">
      <c r="A94" s="6" t="s">
        <v>8</v>
      </c>
      <c r="B94" s="16">
        <v>38</v>
      </c>
      <c r="C94" s="16">
        <v>0</v>
      </c>
      <c r="D94" s="16">
        <v>22</v>
      </c>
      <c r="E94" s="39">
        <v>16</v>
      </c>
      <c r="F94" s="16">
        <v>34</v>
      </c>
      <c r="G94" s="16">
        <v>0</v>
      </c>
      <c r="H94" s="16">
        <v>5</v>
      </c>
      <c r="I94" s="39">
        <v>29</v>
      </c>
      <c r="J94" s="16">
        <v>4</v>
      </c>
      <c r="K94" s="16">
        <v>0</v>
      </c>
      <c r="L94" s="16">
        <v>17</v>
      </c>
      <c r="M94" s="17">
        <v>-13</v>
      </c>
    </row>
    <row r="95" spans="1:13" x14ac:dyDescent="0.2">
      <c r="A95" s="6" t="s">
        <v>9</v>
      </c>
      <c r="B95" s="16">
        <v>24</v>
      </c>
      <c r="C95" s="16">
        <v>0</v>
      </c>
      <c r="D95" s="16">
        <v>9</v>
      </c>
      <c r="E95" s="39">
        <v>15</v>
      </c>
      <c r="F95" s="16">
        <v>38</v>
      </c>
      <c r="G95" s="16">
        <v>2</v>
      </c>
      <c r="H95" s="16">
        <v>3</v>
      </c>
      <c r="I95" s="39">
        <v>33</v>
      </c>
      <c r="J95" s="16">
        <v>-14</v>
      </c>
      <c r="K95" s="16">
        <v>-2</v>
      </c>
      <c r="L95" s="16">
        <v>6</v>
      </c>
      <c r="M95" s="17">
        <v>-18</v>
      </c>
    </row>
    <row r="96" spans="1:13" x14ac:dyDescent="0.2">
      <c r="A96" s="6" t="s">
        <v>10</v>
      </c>
      <c r="B96" s="16">
        <v>17</v>
      </c>
      <c r="C96" s="16">
        <v>3</v>
      </c>
      <c r="D96" s="16">
        <v>9</v>
      </c>
      <c r="E96" s="39">
        <v>5</v>
      </c>
      <c r="F96" s="16">
        <v>28</v>
      </c>
      <c r="G96" s="16">
        <v>0</v>
      </c>
      <c r="H96" s="16">
        <v>8</v>
      </c>
      <c r="I96" s="39">
        <v>20</v>
      </c>
      <c r="J96" s="16">
        <v>-11</v>
      </c>
      <c r="K96" s="16">
        <v>3</v>
      </c>
      <c r="L96" s="16">
        <v>1</v>
      </c>
      <c r="M96" s="17">
        <v>-15</v>
      </c>
    </row>
    <row r="97" spans="1:13" x14ac:dyDescent="0.2">
      <c r="A97" s="6" t="s">
        <v>11</v>
      </c>
      <c r="B97" s="16">
        <v>70</v>
      </c>
      <c r="C97" s="16">
        <v>7</v>
      </c>
      <c r="D97" s="16">
        <v>31</v>
      </c>
      <c r="E97" s="39">
        <v>32</v>
      </c>
      <c r="F97" s="16">
        <v>71</v>
      </c>
      <c r="G97" s="16">
        <v>2</v>
      </c>
      <c r="H97" s="16">
        <v>30</v>
      </c>
      <c r="I97" s="39">
        <v>39</v>
      </c>
      <c r="J97" s="16">
        <v>-1</v>
      </c>
      <c r="K97" s="16">
        <v>5</v>
      </c>
      <c r="L97" s="16">
        <v>1</v>
      </c>
      <c r="M97" s="17">
        <v>-7</v>
      </c>
    </row>
    <row r="98" spans="1:13" x14ac:dyDescent="0.2">
      <c r="A98" s="6" t="s">
        <v>12</v>
      </c>
      <c r="B98" s="16">
        <v>200</v>
      </c>
      <c r="C98" s="16">
        <v>9</v>
      </c>
      <c r="D98" s="16">
        <v>57</v>
      </c>
      <c r="E98" s="39">
        <v>134</v>
      </c>
      <c r="F98" s="16">
        <v>173</v>
      </c>
      <c r="G98" s="16">
        <v>5</v>
      </c>
      <c r="H98" s="16">
        <v>44</v>
      </c>
      <c r="I98" s="39">
        <v>124</v>
      </c>
      <c r="J98" s="16">
        <v>27</v>
      </c>
      <c r="K98" s="16">
        <v>4</v>
      </c>
      <c r="L98" s="16">
        <v>13</v>
      </c>
      <c r="M98" s="17">
        <v>10</v>
      </c>
    </row>
    <row r="99" spans="1:13" x14ac:dyDescent="0.2">
      <c r="A99" s="6" t="s">
        <v>23</v>
      </c>
      <c r="B99" s="16">
        <v>43</v>
      </c>
      <c r="C99" s="16">
        <v>1</v>
      </c>
      <c r="D99" s="16">
        <v>7</v>
      </c>
      <c r="E99" s="39">
        <v>35</v>
      </c>
      <c r="F99" s="16">
        <v>37</v>
      </c>
      <c r="G99" s="16">
        <v>0</v>
      </c>
      <c r="H99" s="16">
        <v>14</v>
      </c>
      <c r="I99" s="39">
        <v>23</v>
      </c>
      <c r="J99" s="16">
        <v>6</v>
      </c>
      <c r="K99" s="16">
        <v>1</v>
      </c>
      <c r="L99" s="16">
        <v>-7</v>
      </c>
      <c r="M99" s="17">
        <v>12</v>
      </c>
    </row>
    <row r="100" spans="1:13" x14ac:dyDescent="0.2">
      <c r="A100" s="6" t="s">
        <v>81</v>
      </c>
      <c r="B100" s="16">
        <v>66</v>
      </c>
      <c r="C100" s="16">
        <v>3</v>
      </c>
      <c r="D100" s="16">
        <v>36</v>
      </c>
      <c r="E100" s="39">
        <v>27</v>
      </c>
      <c r="F100" s="16">
        <v>46</v>
      </c>
      <c r="G100" s="16">
        <v>1</v>
      </c>
      <c r="H100" s="16">
        <v>12</v>
      </c>
      <c r="I100" s="39">
        <v>33</v>
      </c>
      <c r="J100" s="16">
        <v>20</v>
      </c>
      <c r="K100" s="16">
        <v>2</v>
      </c>
      <c r="L100" s="16">
        <v>24</v>
      </c>
      <c r="M100" s="17">
        <v>-6</v>
      </c>
    </row>
    <row r="101" spans="1:13" x14ac:dyDescent="0.2">
      <c r="A101" s="6" t="s">
        <v>82</v>
      </c>
      <c r="B101" s="16">
        <v>81</v>
      </c>
      <c r="C101" s="16">
        <v>2</v>
      </c>
      <c r="D101" s="16">
        <v>45</v>
      </c>
      <c r="E101" s="39">
        <v>34</v>
      </c>
      <c r="F101" s="16">
        <v>50</v>
      </c>
      <c r="G101" s="16">
        <v>6</v>
      </c>
      <c r="H101" s="16">
        <v>17</v>
      </c>
      <c r="I101" s="39">
        <v>27</v>
      </c>
      <c r="J101" s="16">
        <v>31</v>
      </c>
      <c r="K101" s="16">
        <v>-4</v>
      </c>
      <c r="L101" s="16">
        <v>28</v>
      </c>
      <c r="M101" s="17">
        <v>7</v>
      </c>
    </row>
    <row r="102" spans="1:13" x14ac:dyDescent="0.2">
      <c r="A102" s="6" t="s">
        <v>83</v>
      </c>
      <c r="B102" s="16">
        <v>5</v>
      </c>
      <c r="C102" s="16">
        <v>0</v>
      </c>
      <c r="D102" s="16">
        <v>5</v>
      </c>
      <c r="E102" s="39">
        <v>0</v>
      </c>
      <c r="F102" s="16">
        <v>8</v>
      </c>
      <c r="G102" s="16">
        <v>0</v>
      </c>
      <c r="H102" s="16">
        <v>4</v>
      </c>
      <c r="I102" s="39">
        <v>4</v>
      </c>
      <c r="J102" s="16">
        <v>-3</v>
      </c>
      <c r="K102" s="16">
        <v>0</v>
      </c>
      <c r="L102" s="16">
        <v>1</v>
      </c>
      <c r="M102" s="17">
        <v>-4</v>
      </c>
    </row>
    <row r="103" spans="1:13" x14ac:dyDescent="0.2">
      <c r="A103" s="6" t="s">
        <v>84</v>
      </c>
      <c r="B103" s="16">
        <v>44</v>
      </c>
      <c r="C103" s="16">
        <v>1</v>
      </c>
      <c r="D103" s="16">
        <v>20</v>
      </c>
      <c r="E103" s="39">
        <v>23</v>
      </c>
      <c r="F103" s="16">
        <v>38</v>
      </c>
      <c r="G103" s="16">
        <v>1</v>
      </c>
      <c r="H103" s="16">
        <v>9</v>
      </c>
      <c r="I103" s="39">
        <v>28</v>
      </c>
      <c r="J103" s="16">
        <v>6</v>
      </c>
      <c r="K103" s="16">
        <v>0</v>
      </c>
      <c r="L103" s="16">
        <v>11</v>
      </c>
      <c r="M103" s="17">
        <v>-5</v>
      </c>
    </row>
    <row r="104" spans="1:13" x14ac:dyDescent="0.2">
      <c r="A104" s="6" t="s">
        <v>85</v>
      </c>
      <c r="B104" s="16">
        <v>32</v>
      </c>
      <c r="C104" s="16">
        <v>7</v>
      </c>
      <c r="D104" s="16">
        <v>19</v>
      </c>
      <c r="E104" s="39">
        <v>6</v>
      </c>
      <c r="F104" s="16">
        <v>43</v>
      </c>
      <c r="G104" s="16">
        <v>5</v>
      </c>
      <c r="H104" s="16">
        <v>19</v>
      </c>
      <c r="I104" s="39">
        <v>19</v>
      </c>
      <c r="J104" s="16">
        <v>-11</v>
      </c>
      <c r="K104" s="16">
        <v>2</v>
      </c>
      <c r="L104" s="16">
        <v>0</v>
      </c>
      <c r="M104" s="17">
        <v>-13</v>
      </c>
    </row>
    <row r="105" spans="1:13" x14ac:dyDescent="0.2">
      <c r="A105" s="6" t="s">
        <v>86</v>
      </c>
      <c r="B105" s="16">
        <v>50</v>
      </c>
      <c r="C105" s="16">
        <v>1</v>
      </c>
      <c r="D105" s="16">
        <v>16</v>
      </c>
      <c r="E105" s="39">
        <v>33</v>
      </c>
      <c r="F105" s="16">
        <v>41</v>
      </c>
      <c r="G105" s="16">
        <v>1</v>
      </c>
      <c r="H105" s="16">
        <v>2</v>
      </c>
      <c r="I105" s="39">
        <v>38</v>
      </c>
      <c r="J105" s="16">
        <v>9</v>
      </c>
      <c r="K105" s="16">
        <v>0</v>
      </c>
      <c r="L105" s="16">
        <v>14</v>
      </c>
      <c r="M105" s="17">
        <v>-5</v>
      </c>
    </row>
    <row r="106" spans="1:13" x14ac:dyDescent="0.2">
      <c r="A106" s="6" t="s">
        <v>91</v>
      </c>
      <c r="B106" s="16">
        <v>50</v>
      </c>
      <c r="C106" s="16">
        <v>7</v>
      </c>
      <c r="D106" s="16">
        <v>25</v>
      </c>
      <c r="E106" s="39">
        <v>18</v>
      </c>
      <c r="F106" s="16">
        <v>47</v>
      </c>
      <c r="G106" s="16">
        <v>4</v>
      </c>
      <c r="H106" s="16">
        <v>18</v>
      </c>
      <c r="I106" s="39">
        <v>25</v>
      </c>
      <c r="J106" s="16">
        <v>3</v>
      </c>
      <c r="K106" s="16">
        <v>3</v>
      </c>
      <c r="L106" s="16">
        <v>7</v>
      </c>
      <c r="M106" s="17">
        <v>-7</v>
      </c>
    </row>
    <row r="107" spans="1:13" x14ac:dyDescent="0.2">
      <c r="A107" s="5" t="str">
        <f>VLOOKUP("&lt;Zeilentitel_12&gt;",Uebersetzungen!$B$3:$E$103,Uebersetzungen!$B$2+1,FALSE)</f>
        <v>Region Viamala</v>
      </c>
      <c r="B107" s="8">
        <v>790</v>
      </c>
      <c r="C107" s="8">
        <v>33</v>
      </c>
      <c r="D107" s="8">
        <v>174</v>
      </c>
      <c r="E107" s="44">
        <v>583</v>
      </c>
      <c r="F107" s="8">
        <v>682</v>
      </c>
      <c r="G107" s="8">
        <v>33</v>
      </c>
      <c r="H107" s="8">
        <v>162</v>
      </c>
      <c r="I107" s="44">
        <v>487</v>
      </c>
      <c r="J107" s="8">
        <v>108</v>
      </c>
      <c r="K107" s="8">
        <v>0</v>
      </c>
      <c r="L107" s="8">
        <v>12</v>
      </c>
      <c r="M107" s="10">
        <v>96</v>
      </c>
    </row>
    <row r="108" spans="1:13" x14ac:dyDescent="0.2">
      <c r="A108" s="6" t="s">
        <v>13</v>
      </c>
      <c r="B108" s="16">
        <v>18</v>
      </c>
      <c r="C108" s="16">
        <v>2</v>
      </c>
      <c r="D108" s="16">
        <v>1</v>
      </c>
      <c r="E108" s="39">
        <v>15</v>
      </c>
      <c r="F108" s="16">
        <v>17</v>
      </c>
      <c r="G108" s="16">
        <v>1</v>
      </c>
      <c r="H108" s="16">
        <v>4</v>
      </c>
      <c r="I108" s="39">
        <v>12</v>
      </c>
      <c r="J108" s="16">
        <v>1</v>
      </c>
      <c r="K108" s="16">
        <v>1</v>
      </c>
      <c r="L108" s="16">
        <v>-3</v>
      </c>
      <c r="M108" s="17">
        <v>3</v>
      </c>
    </row>
    <row r="109" spans="1:13" x14ac:dyDescent="0.2">
      <c r="A109" s="6" t="s">
        <v>14</v>
      </c>
      <c r="B109" s="16">
        <v>39</v>
      </c>
      <c r="C109" s="16">
        <v>2</v>
      </c>
      <c r="D109" s="16">
        <v>5</v>
      </c>
      <c r="E109" s="39">
        <v>32</v>
      </c>
      <c r="F109" s="16">
        <v>16</v>
      </c>
      <c r="G109" s="16">
        <v>5</v>
      </c>
      <c r="H109" s="16">
        <v>3</v>
      </c>
      <c r="I109" s="39">
        <v>8</v>
      </c>
      <c r="J109" s="16">
        <v>23</v>
      </c>
      <c r="K109" s="16">
        <v>-3</v>
      </c>
      <c r="L109" s="16">
        <v>2</v>
      </c>
      <c r="M109" s="17">
        <v>24</v>
      </c>
    </row>
    <row r="110" spans="1:13" x14ac:dyDescent="0.2">
      <c r="A110" s="6" t="s">
        <v>15</v>
      </c>
      <c r="B110" s="16">
        <v>45</v>
      </c>
      <c r="C110" s="16">
        <v>3</v>
      </c>
      <c r="D110" s="16">
        <v>8</v>
      </c>
      <c r="E110" s="39">
        <v>34</v>
      </c>
      <c r="F110" s="16">
        <v>33</v>
      </c>
      <c r="G110" s="16">
        <v>0</v>
      </c>
      <c r="H110" s="16">
        <v>8</v>
      </c>
      <c r="I110" s="39">
        <v>25</v>
      </c>
      <c r="J110" s="16">
        <v>12</v>
      </c>
      <c r="K110" s="16">
        <v>3</v>
      </c>
      <c r="L110" s="16">
        <v>0</v>
      </c>
      <c r="M110" s="17">
        <v>9</v>
      </c>
    </row>
    <row r="111" spans="1:13" x14ac:dyDescent="0.2">
      <c r="A111" s="6" t="s">
        <v>16</v>
      </c>
      <c r="B111" s="16">
        <v>33</v>
      </c>
      <c r="C111" s="16">
        <v>2</v>
      </c>
      <c r="D111" s="16">
        <v>8</v>
      </c>
      <c r="E111" s="39">
        <v>23</v>
      </c>
      <c r="F111" s="16">
        <v>41</v>
      </c>
      <c r="G111" s="16">
        <v>6</v>
      </c>
      <c r="H111" s="16">
        <v>5</v>
      </c>
      <c r="I111" s="39">
        <v>30</v>
      </c>
      <c r="J111" s="16">
        <v>-8</v>
      </c>
      <c r="K111" s="16">
        <v>-4</v>
      </c>
      <c r="L111" s="16">
        <v>3</v>
      </c>
      <c r="M111" s="17">
        <v>-7</v>
      </c>
    </row>
    <row r="112" spans="1:13" x14ac:dyDescent="0.2">
      <c r="A112" s="6" t="s">
        <v>17</v>
      </c>
      <c r="B112" s="16">
        <v>186</v>
      </c>
      <c r="C112" s="16">
        <v>7</v>
      </c>
      <c r="D112" s="16">
        <v>34</v>
      </c>
      <c r="E112" s="39">
        <v>145</v>
      </c>
      <c r="F112" s="16">
        <v>109</v>
      </c>
      <c r="G112" s="16">
        <v>4</v>
      </c>
      <c r="H112" s="16">
        <v>32</v>
      </c>
      <c r="I112" s="39">
        <v>73</v>
      </c>
      <c r="J112" s="16">
        <v>77</v>
      </c>
      <c r="K112" s="16">
        <v>3</v>
      </c>
      <c r="L112" s="16">
        <v>2</v>
      </c>
      <c r="M112" s="17">
        <v>72</v>
      </c>
    </row>
    <row r="113" spans="1:13" x14ac:dyDescent="0.2">
      <c r="A113" s="6" t="s">
        <v>18</v>
      </c>
      <c r="B113" s="16">
        <v>11</v>
      </c>
      <c r="C113" s="16">
        <v>2</v>
      </c>
      <c r="D113" s="16">
        <v>4</v>
      </c>
      <c r="E113" s="39">
        <v>5</v>
      </c>
      <c r="F113" s="16">
        <v>15</v>
      </c>
      <c r="G113" s="16">
        <v>1</v>
      </c>
      <c r="H113" s="16">
        <v>2</v>
      </c>
      <c r="I113" s="39">
        <v>12</v>
      </c>
      <c r="J113" s="16">
        <v>-4</v>
      </c>
      <c r="K113" s="16">
        <v>1</v>
      </c>
      <c r="L113" s="16">
        <v>2</v>
      </c>
      <c r="M113" s="17">
        <v>-7</v>
      </c>
    </row>
    <row r="114" spans="1:13" x14ac:dyDescent="0.2">
      <c r="A114" s="6" t="s">
        <v>19</v>
      </c>
      <c r="B114" s="16">
        <v>32</v>
      </c>
      <c r="C114" s="16">
        <v>0</v>
      </c>
      <c r="D114" s="16">
        <v>4</v>
      </c>
      <c r="E114" s="39">
        <v>28</v>
      </c>
      <c r="F114" s="16">
        <v>26</v>
      </c>
      <c r="G114" s="16">
        <v>0</v>
      </c>
      <c r="H114" s="16">
        <v>2</v>
      </c>
      <c r="I114" s="39">
        <v>24</v>
      </c>
      <c r="J114" s="16">
        <v>6</v>
      </c>
      <c r="K114" s="16">
        <v>0</v>
      </c>
      <c r="L114" s="16">
        <v>2</v>
      </c>
      <c r="M114" s="17">
        <v>4</v>
      </c>
    </row>
    <row r="115" spans="1:13" x14ac:dyDescent="0.2">
      <c r="A115" s="6" t="s">
        <v>20</v>
      </c>
      <c r="B115" s="16">
        <v>162</v>
      </c>
      <c r="C115" s="16">
        <v>4</v>
      </c>
      <c r="D115" s="16">
        <v>26</v>
      </c>
      <c r="E115" s="39">
        <v>132</v>
      </c>
      <c r="F115" s="16">
        <v>157</v>
      </c>
      <c r="G115" s="16">
        <v>10</v>
      </c>
      <c r="H115" s="16">
        <v>39</v>
      </c>
      <c r="I115" s="39">
        <v>108</v>
      </c>
      <c r="J115" s="16">
        <v>5</v>
      </c>
      <c r="K115" s="16">
        <v>-6</v>
      </c>
      <c r="L115" s="16">
        <v>-13</v>
      </c>
      <c r="M115" s="17">
        <v>24</v>
      </c>
    </row>
    <row r="116" spans="1:13" x14ac:dyDescent="0.2">
      <c r="A116" s="6" t="s">
        <v>21</v>
      </c>
      <c r="B116" s="16">
        <v>3</v>
      </c>
      <c r="C116" s="16">
        <v>0</v>
      </c>
      <c r="D116" s="16">
        <v>0</v>
      </c>
      <c r="E116" s="39">
        <v>3</v>
      </c>
      <c r="F116" s="16">
        <v>0</v>
      </c>
      <c r="G116" s="16">
        <v>0</v>
      </c>
      <c r="H116" s="16">
        <v>0</v>
      </c>
      <c r="I116" s="39">
        <v>0</v>
      </c>
      <c r="J116" s="16">
        <v>3</v>
      </c>
      <c r="K116" s="16">
        <v>0</v>
      </c>
      <c r="L116" s="16">
        <v>0</v>
      </c>
      <c r="M116" s="17">
        <v>3</v>
      </c>
    </row>
    <row r="117" spans="1:13" x14ac:dyDescent="0.2">
      <c r="A117" s="6" t="s">
        <v>22</v>
      </c>
      <c r="B117" s="16">
        <v>11</v>
      </c>
      <c r="C117" s="16">
        <v>1</v>
      </c>
      <c r="D117" s="16">
        <v>9</v>
      </c>
      <c r="E117" s="39">
        <v>1</v>
      </c>
      <c r="F117" s="16">
        <v>9</v>
      </c>
      <c r="G117" s="16">
        <v>0</v>
      </c>
      <c r="H117" s="16">
        <v>3</v>
      </c>
      <c r="I117" s="39">
        <v>6</v>
      </c>
      <c r="J117" s="16">
        <v>2</v>
      </c>
      <c r="K117" s="16">
        <v>1</v>
      </c>
      <c r="L117" s="16">
        <v>6</v>
      </c>
      <c r="M117" s="17">
        <v>-5</v>
      </c>
    </row>
    <row r="118" spans="1:13" x14ac:dyDescent="0.2">
      <c r="A118" s="6" t="s">
        <v>24</v>
      </c>
      <c r="B118" s="16">
        <v>108</v>
      </c>
      <c r="C118" s="16">
        <v>6</v>
      </c>
      <c r="D118" s="16">
        <v>26</v>
      </c>
      <c r="E118" s="39">
        <v>76</v>
      </c>
      <c r="F118" s="16">
        <v>131</v>
      </c>
      <c r="G118" s="16">
        <v>3</v>
      </c>
      <c r="H118" s="16">
        <v>27</v>
      </c>
      <c r="I118" s="39">
        <v>101</v>
      </c>
      <c r="J118" s="16">
        <v>-23</v>
      </c>
      <c r="K118" s="16">
        <v>3</v>
      </c>
      <c r="L118" s="16">
        <v>-1</v>
      </c>
      <c r="M118" s="17">
        <v>-25</v>
      </c>
    </row>
    <row r="119" spans="1:13" x14ac:dyDescent="0.2">
      <c r="A119" s="6" t="s">
        <v>25</v>
      </c>
      <c r="B119" s="16">
        <v>0</v>
      </c>
      <c r="C119" s="16">
        <v>0</v>
      </c>
      <c r="D119" s="16">
        <v>0</v>
      </c>
      <c r="E119" s="39">
        <v>0</v>
      </c>
      <c r="F119" s="16">
        <v>7</v>
      </c>
      <c r="G119" s="16">
        <v>0</v>
      </c>
      <c r="H119" s="16">
        <v>3</v>
      </c>
      <c r="I119" s="39">
        <v>4</v>
      </c>
      <c r="J119" s="16">
        <v>-7</v>
      </c>
      <c r="K119" s="16">
        <v>0</v>
      </c>
      <c r="L119" s="16">
        <v>-3</v>
      </c>
      <c r="M119" s="17">
        <v>-4</v>
      </c>
    </row>
    <row r="120" spans="1:13" x14ac:dyDescent="0.2">
      <c r="A120" s="6" t="s">
        <v>26</v>
      </c>
      <c r="B120" s="16">
        <v>4</v>
      </c>
      <c r="C120" s="16">
        <v>0</v>
      </c>
      <c r="D120" s="16">
        <v>1</v>
      </c>
      <c r="E120" s="39">
        <v>3</v>
      </c>
      <c r="F120" s="16">
        <v>6</v>
      </c>
      <c r="G120" s="16">
        <v>0</v>
      </c>
      <c r="H120" s="16">
        <v>4</v>
      </c>
      <c r="I120" s="39">
        <v>2</v>
      </c>
      <c r="J120" s="16">
        <v>-2</v>
      </c>
      <c r="K120" s="16">
        <v>0</v>
      </c>
      <c r="L120" s="16">
        <v>-3</v>
      </c>
      <c r="M120" s="17">
        <v>1</v>
      </c>
    </row>
    <row r="121" spans="1:13" x14ac:dyDescent="0.2">
      <c r="A121" s="6" t="s">
        <v>27</v>
      </c>
      <c r="B121" s="16">
        <v>35</v>
      </c>
      <c r="C121" s="16">
        <v>0</v>
      </c>
      <c r="D121" s="16">
        <v>8</v>
      </c>
      <c r="E121" s="39">
        <v>27</v>
      </c>
      <c r="F121" s="16">
        <v>38</v>
      </c>
      <c r="G121" s="16">
        <v>1</v>
      </c>
      <c r="H121" s="16">
        <v>6</v>
      </c>
      <c r="I121" s="39">
        <v>31</v>
      </c>
      <c r="J121" s="16">
        <v>-3</v>
      </c>
      <c r="K121" s="16">
        <v>-1</v>
      </c>
      <c r="L121" s="16">
        <v>2</v>
      </c>
      <c r="M121" s="17">
        <v>-4</v>
      </c>
    </row>
    <row r="122" spans="1:13" x14ac:dyDescent="0.2">
      <c r="A122" s="6" t="s">
        <v>28</v>
      </c>
      <c r="B122" s="16">
        <v>3</v>
      </c>
      <c r="C122" s="16">
        <v>0</v>
      </c>
      <c r="D122" s="16">
        <v>3</v>
      </c>
      <c r="E122" s="39">
        <v>0</v>
      </c>
      <c r="F122" s="16">
        <v>7</v>
      </c>
      <c r="G122" s="16">
        <v>0</v>
      </c>
      <c r="H122" s="16">
        <v>1</v>
      </c>
      <c r="I122" s="39">
        <v>6</v>
      </c>
      <c r="J122" s="16">
        <v>-4</v>
      </c>
      <c r="K122" s="16">
        <v>0</v>
      </c>
      <c r="L122" s="16">
        <v>2</v>
      </c>
      <c r="M122" s="17">
        <v>-6</v>
      </c>
    </row>
    <row r="123" spans="1:13" x14ac:dyDescent="0.2">
      <c r="A123" s="6" t="s">
        <v>29</v>
      </c>
      <c r="B123" s="16">
        <v>32</v>
      </c>
      <c r="C123" s="16">
        <v>0</v>
      </c>
      <c r="D123" s="16">
        <v>9</v>
      </c>
      <c r="E123" s="39">
        <v>23</v>
      </c>
      <c r="F123" s="16">
        <v>30</v>
      </c>
      <c r="G123" s="16">
        <v>0</v>
      </c>
      <c r="H123" s="16">
        <v>11</v>
      </c>
      <c r="I123" s="39">
        <v>19</v>
      </c>
      <c r="J123" s="16">
        <v>2</v>
      </c>
      <c r="K123" s="16">
        <v>0</v>
      </c>
      <c r="L123" s="16">
        <v>-2</v>
      </c>
      <c r="M123" s="17">
        <v>4</v>
      </c>
    </row>
    <row r="124" spans="1:13" x14ac:dyDescent="0.2">
      <c r="A124" s="6" t="s">
        <v>30</v>
      </c>
      <c r="B124" s="16">
        <v>10</v>
      </c>
      <c r="C124" s="16">
        <v>0</v>
      </c>
      <c r="D124" s="16">
        <v>3</v>
      </c>
      <c r="E124" s="39">
        <v>7</v>
      </c>
      <c r="F124" s="16">
        <v>8</v>
      </c>
      <c r="G124" s="16">
        <v>0</v>
      </c>
      <c r="H124" s="16">
        <v>1</v>
      </c>
      <c r="I124" s="39">
        <v>7</v>
      </c>
      <c r="J124" s="16">
        <v>2</v>
      </c>
      <c r="K124" s="16">
        <v>0</v>
      </c>
      <c r="L124" s="16">
        <v>2</v>
      </c>
      <c r="M124" s="17">
        <v>0</v>
      </c>
    </row>
    <row r="125" spans="1:13" x14ac:dyDescent="0.2">
      <c r="A125" s="6" t="s">
        <v>93</v>
      </c>
      <c r="B125" s="16">
        <v>34</v>
      </c>
      <c r="C125" s="16">
        <v>4</v>
      </c>
      <c r="D125" s="16">
        <v>14</v>
      </c>
      <c r="E125" s="39">
        <v>16</v>
      </c>
      <c r="F125" s="16">
        <v>17</v>
      </c>
      <c r="G125" s="16">
        <v>2</v>
      </c>
      <c r="H125" s="16">
        <v>4</v>
      </c>
      <c r="I125" s="39">
        <v>11</v>
      </c>
      <c r="J125" s="16">
        <v>17</v>
      </c>
      <c r="K125" s="16">
        <v>2</v>
      </c>
      <c r="L125" s="16">
        <v>10</v>
      </c>
      <c r="M125" s="17">
        <v>5</v>
      </c>
    </row>
    <row r="126" spans="1:13" x14ac:dyDescent="0.2">
      <c r="A126" s="6" t="s">
        <v>102</v>
      </c>
      <c r="B126" s="16">
        <v>24</v>
      </c>
      <c r="C126" s="16">
        <v>0</v>
      </c>
      <c r="D126" s="16">
        <v>11</v>
      </c>
      <c r="E126" s="39">
        <v>13</v>
      </c>
      <c r="F126" s="16">
        <v>15</v>
      </c>
      <c r="G126" s="16">
        <v>0</v>
      </c>
      <c r="H126" s="16">
        <v>7</v>
      </c>
      <c r="I126" s="39">
        <v>8</v>
      </c>
      <c r="J126" s="16">
        <v>9</v>
      </c>
      <c r="K126" s="16">
        <v>0</v>
      </c>
      <c r="L126" s="16">
        <v>4</v>
      </c>
      <c r="M126" s="17">
        <v>5</v>
      </c>
    </row>
    <row r="127" spans="1:13" x14ac:dyDescent="0.2">
      <c r="A127" s="6"/>
      <c r="B127" s="45"/>
      <c r="C127" s="45"/>
      <c r="D127" s="45"/>
      <c r="E127" s="46"/>
      <c r="F127" s="45"/>
      <c r="G127" s="45"/>
      <c r="H127" s="45"/>
      <c r="I127" s="46"/>
      <c r="J127" s="45"/>
      <c r="K127" s="45"/>
      <c r="L127" s="45"/>
      <c r="M127" s="61"/>
    </row>
    <row r="128" spans="1:13" x14ac:dyDescent="0.2">
      <c r="A128" s="15" t="str">
        <f>VLOOKUP("&lt;Zeilentitel_1&gt;",Uebersetzungen!$B$3:$E$103,Uebersetzungen!$B$2+1,FALSE)</f>
        <v>GRAUBÜNDEN</v>
      </c>
      <c r="B128" s="47">
        <v>7996</v>
      </c>
      <c r="C128" s="48">
        <v>539</v>
      </c>
      <c r="D128" s="48">
        <v>3038</v>
      </c>
      <c r="E128" s="49">
        <v>4419</v>
      </c>
      <c r="F128" s="47">
        <v>7531</v>
      </c>
      <c r="G128" s="48">
        <v>556</v>
      </c>
      <c r="H128" s="48">
        <v>2556</v>
      </c>
      <c r="I128" s="49">
        <v>4419</v>
      </c>
      <c r="J128" s="47">
        <v>465</v>
      </c>
      <c r="K128" s="48">
        <v>-17</v>
      </c>
      <c r="L128" s="48">
        <v>482</v>
      </c>
      <c r="M128" s="50">
        <v>0</v>
      </c>
    </row>
    <row r="129" spans="1:13" x14ac:dyDescent="0.2">
      <c r="A129" s="13" t="str">
        <f>VLOOKUP("&lt;Zeilentitel_2&gt;",Uebersetzungen!$B$3:$E$103,Uebersetzungen!$B$2+1,FALSE)</f>
        <v>Region Albula</v>
      </c>
      <c r="B129" s="51">
        <v>321</v>
      </c>
      <c r="C129" s="16">
        <v>27</v>
      </c>
      <c r="D129" s="16">
        <v>175</v>
      </c>
      <c r="E129" s="39">
        <v>119</v>
      </c>
      <c r="F129" s="16">
        <v>327</v>
      </c>
      <c r="G129" s="16">
        <v>38</v>
      </c>
      <c r="H129" s="16">
        <v>121</v>
      </c>
      <c r="I129" s="39">
        <v>168</v>
      </c>
      <c r="J129" s="16">
        <v>-6</v>
      </c>
      <c r="K129" s="16">
        <v>-11</v>
      </c>
      <c r="L129" s="16">
        <v>54</v>
      </c>
      <c r="M129" s="17">
        <v>-49</v>
      </c>
    </row>
    <row r="130" spans="1:13" x14ac:dyDescent="0.2">
      <c r="A130" s="13" t="str">
        <f>VLOOKUP("&lt;Zeilentitel_3&gt;",Uebersetzungen!$B$3:$E$103,Uebersetzungen!$B$2+1,FALSE)</f>
        <v>Region Bernina</v>
      </c>
      <c r="B130" s="51">
        <v>85</v>
      </c>
      <c r="C130" s="16">
        <v>7</v>
      </c>
      <c r="D130" s="16">
        <v>28</v>
      </c>
      <c r="E130" s="39">
        <v>50</v>
      </c>
      <c r="F130" s="16">
        <v>65</v>
      </c>
      <c r="G130" s="16">
        <v>9</v>
      </c>
      <c r="H130" s="16">
        <v>27</v>
      </c>
      <c r="I130" s="39">
        <v>29</v>
      </c>
      <c r="J130" s="16">
        <v>20</v>
      </c>
      <c r="K130" s="16">
        <v>-2</v>
      </c>
      <c r="L130" s="16">
        <v>1</v>
      </c>
      <c r="M130" s="17">
        <v>21</v>
      </c>
    </row>
    <row r="131" spans="1:13" x14ac:dyDescent="0.2">
      <c r="A131" s="13" t="str">
        <f>VLOOKUP("&lt;Zeilentitel_4&gt;",Uebersetzungen!$B$3:$E$103,Uebersetzungen!$B$2+1,FALSE)</f>
        <v>Region Engiadina Bassa/Val Müstair</v>
      </c>
      <c r="B131" s="51">
        <v>285</v>
      </c>
      <c r="C131" s="16">
        <v>27</v>
      </c>
      <c r="D131" s="16">
        <v>158</v>
      </c>
      <c r="E131" s="39">
        <v>100</v>
      </c>
      <c r="F131" s="16">
        <v>209</v>
      </c>
      <c r="G131" s="16">
        <v>23</v>
      </c>
      <c r="H131" s="16">
        <v>89</v>
      </c>
      <c r="I131" s="39">
        <v>97</v>
      </c>
      <c r="J131" s="16">
        <v>76</v>
      </c>
      <c r="K131" s="16">
        <v>4</v>
      </c>
      <c r="L131" s="16">
        <v>69</v>
      </c>
      <c r="M131" s="17">
        <v>3</v>
      </c>
    </row>
    <row r="132" spans="1:13" x14ac:dyDescent="0.2">
      <c r="A132" s="13" t="str">
        <f>VLOOKUP("&lt;Zeilentitel_5&gt;",Uebersetzungen!$B$3:$E$103,Uebersetzungen!$B$2+1,FALSE)</f>
        <v>Region Imboden</v>
      </c>
      <c r="B132" s="51">
        <v>921</v>
      </c>
      <c r="C132" s="16">
        <v>36</v>
      </c>
      <c r="D132" s="16">
        <v>232</v>
      </c>
      <c r="E132" s="39">
        <v>653</v>
      </c>
      <c r="F132" s="16">
        <v>873</v>
      </c>
      <c r="G132" s="16">
        <v>42</v>
      </c>
      <c r="H132" s="16">
        <v>220</v>
      </c>
      <c r="I132" s="39">
        <v>611</v>
      </c>
      <c r="J132" s="16">
        <v>48</v>
      </c>
      <c r="K132" s="16">
        <v>-6</v>
      </c>
      <c r="L132" s="16">
        <v>12</v>
      </c>
      <c r="M132" s="17">
        <v>42</v>
      </c>
    </row>
    <row r="133" spans="1:13" x14ac:dyDescent="0.2">
      <c r="A133" s="13" t="str">
        <f>VLOOKUP("&lt;Zeilentitel_6&gt;",Uebersetzungen!$B$3:$E$103,Uebersetzungen!$B$2+1,FALSE)</f>
        <v>Region Landquart</v>
      </c>
      <c r="B133" s="51">
        <v>1183</v>
      </c>
      <c r="C133" s="16">
        <v>50</v>
      </c>
      <c r="D133" s="16">
        <v>381</v>
      </c>
      <c r="E133" s="39">
        <v>752</v>
      </c>
      <c r="F133" s="16">
        <v>1088</v>
      </c>
      <c r="G133" s="16">
        <v>68</v>
      </c>
      <c r="H133" s="16">
        <v>349</v>
      </c>
      <c r="I133" s="39">
        <v>671</v>
      </c>
      <c r="J133" s="16">
        <v>95</v>
      </c>
      <c r="K133" s="16">
        <v>-18</v>
      </c>
      <c r="L133" s="16">
        <v>32</v>
      </c>
      <c r="M133" s="17">
        <v>81</v>
      </c>
    </row>
    <row r="134" spans="1:13" x14ac:dyDescent="0.2">
      <c r="A134" s="13" t="str">
        <f>VLOOKUP("&lt;Zeilentitel_7&gt;",Uebersetzungen!$B$3:$E$103,Uebersetzungen!$B$2+1,FALSE)</f>
        <v>Region Maloja</v>
      </c>
      <c r="B134" s="51">
        <v>668</v>
      </c>
      <c r="C134" s="16">
        <v>67</v>
      </c>
      <c r="D134" s="16">
        <v>284</v>
      </c>
      <c r="E134" s="39">
        <v>317</v>
      </c>
      <c r="F134" s="16">
        <v>722</v>
      </c>
      <c r="G134" s="16">
        <v>69</v>
      </c>
      <c r="H134" s="16">
        <v>260</v>
      </c>
      <c r="I134" s="39">
        <v>393</v>
      </c>
      <c r="J134" s="16">
        <v>-54</v>
      </c>
      <c r="K134" s="16">
        <v>-2</v>
      </c>
      <c r="L134" s="16">
        <v>24</v>
      </c>
      <c r="M134" s="17">
        <v>-76</v>
      </c>
    </row>
    <row r="135" spans="1:13" x14ac:dyDescent="0.2">
      <c r="A135" s="13" t="str">
        <f>VLOOKUP("&lt;Zeilentitel_8&gt;",Uebersetzungen!$B$3:$E$103,Uebersetzungen!$B$2+1,FALSE)</f>
        <v>Region Moesa</v>
      </c>
      <c r="B135" s="51">
        <v>327</v>
      </c>
      <c r="C135" s="16">
        <v>9</v>
      </c>
      <c r="D135" s="16">
        <v>210</v>
      </c>
      <c r="E135" s="39">
        <v>108</v>
      </c>
      <c r="F135" s="16">
        <v>245</v>
      </c>
      <c r="G135" s="16">
        <v>14</v>
      </c>
      <c r="H135" s="16">
        <v>132</v>
      </c>
      <c r="I135" s="39">
        <v>99</v>
      </c>
      <c r="J135" s="16">
        <v>82</v>
      </c>
      <c r="K135" s="16">
        <v>-5</v>
      </c>
      <c r="L135" s="16">
        <v>78</v>
      </c>
      <c r="M135" s="17">
        <v>9</v>
      </c>
    </row>
    <row r="136" spans="1:13" x14ac:dyDescent="0.2">
      <c r="A136" s="13" t="str">
        <f>VLOOKUP("&lt;Zeilentitel_9&gt;",Uebersetzungen!$B$3:$E$103,Uebersetzungen!$B$2+1,FALSE)</f>
        <v>Region Plessur</v>
      </c>
      <c r="B136" s="51">
        <v>1492</v>
      </c>
      <c r="C136" s="16">
        <v>117</v>
      </c>
      <c r="D136" s="16">
        <v>581</v>
      </c>
      <c r="E136" s="39">
        <v>794</v>
      </c>
      <c r="F136" s="16">
        <v>1557</v>
      </c>
      <c r="G136" s="16">
        <v>131</v>
      </c>
      <c r="H136" s="16">
        <v>558</v>
      </c>
      <c r="I136" s="39">
        <v>868</v>
      </c>
      <c r="J136" s="16">
        <v>-65</v>
      </c>
      <c r="K136" s="16">
        <v>-14</v>
      </c>
      <c r="L136" s="16">
        <v>23</v>
      </c>
      <c r="M136" s="17">
        <v>-74</v>
      </c>
    </row>
    <row r="137" spans="1:13" x14ac:dyDescent="0.2">
      <c r="A137" s="13" t="str">
        <f>VLOOKUP("&lt;Zeilentitel_10&gt;",Uebersetzungen!$B$3:$E$103,Uebersetzungen!$B$2+1,FALSE)</f>
        <v>Region Prättigau/Davos</v>
      </c>
      <c r="B137" s="51">
        <v>1022</v>
      </c>
      <c r="C137" s="16">
        <v>112</v>
      </c>
      <c r="D137" s="16">
        <v>410</v>
      </c>
      <c r="E137" s="39">
        <v>500</v>
      </c>
      <c r="F137" s="16">
        <v>973</v>
      </c>
      <c r="G137" s="16">
        <v>86</v>
      </c>
      <c r="H137" s="16">
        <v>397</v>
      </c>
      <c r="I137" s="39">
        <v>490</v>
      </c>
      <c r="J137" s="16">
        <v>49</v>
      </c>
      <c r="K137" s="16">
        <v>26</v>
      </c>
      <c r="L137" s="16">
        <v>13</v>
      </c>
      <c r="M137" s="17">
        <v>10</v>
      </c>
    </row>
    <row r="138" spans="1:13" x14ac:dyDescent="0.2">
      <c r="A138" s="13" t="str">
        <f>VLOOKUP("&lt;Zeilentitel_11&gt;",Uebersetzungen!$B$3:$E$103,Uebersetzungen!$B$2+1,FALSE)</f>
        <v>Region Surselva</v>
      </c>
      <c r="B138" s="51">
        <v>902</v>
      </c>
      <c r="C138" s="16">
        <v>54</v>
      </c>
      <c r="D138" s="16">
        <v>405</v>
      </c>
      <c r="E138" s="39">
        <v>443</v>
      </c>
      <c r="F138" s="16">
        <v>790</v>
      </c>
      <c r="G138" s="16">
        <v>43</v>
      </c>
      <c r="H138" s="16">
        <v>241</v>
      </c>
      <c r="I138" s="39">
        <v>506</v>
      </c>
      <c r="J138" s="16">
        <v>112</v>
      </c>
      <c r="K138" s="16">
        <v>11</v>
      </c>
      <c r="L138" s="16">
        <v>164</v>
      </c>
      <c r="M138" s="17">
        <v>-63</v>
      </c>
    </row>
    <row r="139" spans="1:13" ht="13.5" thickBot="1" x14ac:dyDescent="0.25">
      <c r="A139" s="14" t="str">
        <f>VLOOKUP("&lt;Zeilentitel_12&gt;",Uebersetzungen!$B$3:$E$103,Uebersetzungen!$B$2+1,FALSE)</f>
        <v>Region Viamala</v>
      </c>
      <c r="B139" s="56">
        <v>790</v>
      </c>
      <c r="C139" s="52">
        <v>33</v>
      </c>
      <c r="D139" s="52">
        <v>174</v>
      </c>
      <c r="E139" s="53">
        <v>583</v>
      </c>
      <c r="F139" s="52">
        <v>682</v>
      </c>
      <c r="G139" s="52">
        <v>33</v>
      </c>
      <c r="H139" s="52">
        <v>162</v>
      </c>
      <c r="I139" s="53">
        <v>487</v>
      </c>
      <c r="J139" s="52">
        <v>108</v>
      </c>
      <c r="K139" s="52">
        <v>0</v>
      </c>
      <c r="L139" s="52">
        <v>12</v>
      </c>
      <c r="M139" s="62">
        <v>96</v>
      </c>
    </row>
    <row r="140" spans="1:13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1:13" x14ac:dyDescent="0.2">
      <c r="A141" s="4" t="str">
        <f>VLOOKUP("&lt;Quelle_1&gt;",Uebersetzungen!$B$3:$E$56,Uebersetzungen!$B$2+1,FALSE)</f>
        <v>Quelle: BFS (STATPOP)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1:13" x14ac:dyDescent="0.2">
      <c r="A142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2">
    <mergeCell ref="A7:E7"/>
    <mergeCell ref="A9:J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Option Button 1">
              <controlPr defaultSize="0" autoFill="0" autoLine="0" autoPict="0">
                <anchor moveWithCells="1">
                  <from>
                    <xdr:col>3</xdr:col>
                    <xdr:colOff>1009650</xdr:colOff>
                    <xdr:row>1</xdr:row>
                    <xdr:rowOff>114300</xdr:rowOff>
                  </from>
                  <to>
                    <xdr:col>4</xdr:col>
                    <xdr:colOff>1085850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Option Button 2">
              <controlPr defaultSize="0" autoFill="0" autoLine="0" autoPict="0">
                <anchor moveWithCells="1">
                  <from>
                    <xdr:col>3</xdr:col>
                    <xdr:colOff>1009650</xdr:colOff>
                    <xdr:row>2</xdr:row>
                    <xdr:rowOff>104775</xdr:rowOff>
                  </from>
                  <to>
                    <xdr:col>5</xdr:col>
                    <xdr:colOff>314325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Option Button 3">
              <controlPr defaultSize="0" autoFill="0" autoLine="0" autoPict="0">
                <anchor moveWithCells="1">
                  <from>
                    <xdr:col>3</xdr:col>
                    <xdr:colOff>1009650</xdr:colOff>
                    <xdr:row>3</xdr:row>
                    <xdr:rowOff>66675</xdr:rowOff>
                  </from>
                  <to>
                    <xdr:col>4</xdr:col>
                    <xdr:colOff>1085850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2"/>
  <sheetViews>
    <sheetView workbookViewId="0">
      <pane xSplit="1" topLeftCell="B1" activePane="topRight" state="frozen"/>
      <selection pane="topRight"/>
    </sheetView>
  </sheetViews>
  <sheetFormatPr baseColWidth="10" defaultRowHeight="12.75" x14ac:dyDescent="0.2"/>
  <cols>
    <col min="1" max="1" width="35.5703125" style="3" customWidth="1"/>
    <col min="2" max="13" width="18" style="3" customWidth="1"/>
    <col min="14" max="16384" width="11.42578125" style="3"/>
  </cols>
  <sheetData>
    <row r="1" spans="1:13" s="1" customFormat="1" x14ac:dyDescent="0.2"/>
    <row r="2" spans="1:13" s="1" customFormat="1" ht="15.75" x14ac:dyDescent="0.25">
      <c r="B2" s="11"/>
      <c r="C2" s="11"/>
      <c r="D2" s="3"/>
      <c r="E2" s="3"/>
      <c r="F2" s="3"/>
      <c r="G2" s="3"/>
      <c r="H2" s="3"/>
      <c r="I2" s="3"/>
      <c r="J2" s="3"/>
      <c r="K2" s="3"/>
      <c r="L2" s="3"/>
    </row>
    <row r="3" spans="1:13" s="1" customFormat="1" ht="15.75" x14ac:dyDescent="0.25">
      <c r="B3" s="11"/>
      <c r="C3" s="11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ht="15.75" x14ac:dyDescent="0.25">
      <c r="B4" s="11"/>
      <c r="C4" s="11"/>
      <c r="D4" s="3"/>
      <c r="E4" s="3"/>
      <c r="F4" s="3"/>
      <c r="G4" s="3"/>
      <c r="H4" s="3"/>
      <c r="I4" s="3"/>
      <c r="J4" s="3"/>
      <c r="K4" s="3"/>
      <c r="L4" s="3"/>
    </row>
    <row r="5" spans="1:13" s="1" customFormat="1" x14ac:dyDescent="0.2"/>
    <row r="6" spans="1:13" s="1" customFormat="1" ht="6" customHeight="1" x14ac:dyDescent="0.2"/>
    <row r="7" spans="1:13" s="1" customFormat="1" ht="15.75" customHeight="1" x14ac:dyDescent="0.2">
      <c r="A7" s="73" t="str">
        <f>VLOOKUP("&lt;Fachbereich&gt;",Uebersetzungen!$B$3:$E$103,Uebersetzungen!$B$2+1,FALSE)</f>
        <v>Daten &amp; Statistik</v>
      </c>
      <c r="B7" s="73"/>
      <c r="C7" s="73"/>
      <c r="D7" s="73"/>
      <c r="E7" s="73"/>
      <c r="F7" s="2"/>
      <c r="G7" s="2"/>
      <c r="H7" s="2"/>
      <c r="I7" s="2"/>
      <c r="J7" s="2"/>
      <c r="K7" s="2"/>
      <c r="L7" s="2"/>
    </row>
    <row r="8" spans="1:13" s="1" customFormat="1" ht="15.75" customHeight="1" x14ac:dyDescent="0.2">
      <c r="B8" s="18"/>
      <c r="C8" s="18"/>
      <c r="D8" s="18"/>
      <c r="E8" s="18"/>
      <c r="F8" s="2"/>
      <c r="G8" s="2"/>
      <c r="H8" s="2"/>
      <c r="I8" s="2"/>
      <c r="J8" s="2"/>
      <c r="K8" s="2"/>
      <c r="L8" s="2"/>
    </row>
    <row r="9" spans="1:13" s="1" customFormat="1" ht="15.75" customHeight="1" x14ac:dyDescent="0.25">
      <c r="A9" s="74" t="str">
        <f>VLOOKUP("&lt;T3Titel&gt;",Uebersetzungen!$B$3:$E$335,Uebersetzungen!$B$2+1,FALSE)</f>
        <v>Wanderungsbilanz der ständigen Wohnbevölkerung, Ausländer 2025</v>
      </c>
      <c r="B9" s="75"/>
      <c r="C9" s="75"/>
      <c r="D9" s="75"/>
      <c r="E9" s="75"/>
      <c r="F9" s="75"/>
      <c r="G9" s="75"/>
      <c r="H9" s="75"/>
      <c r="I9" s="75"/>
      <c r="J9" s="75"/>
      <c r="K9"/>
    </row>
    <row r="10" spans="1:13" s="4" customFormat="1" x14ac:dyDescent="0.2">
      <c r="A10" s="31" t="str">
        <f>VLOOKUP("&lt;T3UTitel&gt;",Uebersetzungen!$B$3:$E$103,Uebersetzungen!$B$2+1,FALSE)</f>
        <v>(Gemeindestand 2025: 100 Gemeinden)</v>
      </c>
      <c r="B10" s="32"/>
      <c r="C10" s="32"/>
      <c r="D10" s="33"/>
      <c r="E10" s="33"/>
      <c r="F10" s="33"/>
      <c r="G10" s="33"/>
      <c r="H10" s="34"/>
      <c r="I10" s="34"/>
    </row>
    <row r="11" spans="1:13" ht="13.5" thickBot="1" x14ac:dyDescent="0.25"/>
    <row r="12" spans="1:13" s="37" customFormat="1" ht="17.25" customHeight="1" x14ac:dyDescent="0.2">
      <c r="A12" s="36"/>
      <c r="B12" s="67" t="str">
        <f>VLOOKUP("&lt;SpaltenTitel_1&gt;",Uebersetzungen!$B$3:$E$33,Uebersetzungen!$B$2+1,FALSE)</f>
        <v>Zuwanderungen</v>
      </c>
      <c r="C12" s="68"/>
      <c r="D12" s="69"/>
      <c r="E12" s="70"/>
      <c r="F12" s="68" t="str">
        <f>VLOOKUP("&lt;SpaltenTitel_2&gt;",Uebersetzungen!$B$3:$E$33,Uebersetzungen!$B$2+1,FALSE)</f>
        <v>Abwanderungen</v>
      </c>
      <c r="G12" s="68"/>
      <c r="H12" s="69"/>
      <c r="I12" s="70"/>
      <c r="J12" s="68" t="str">
        <f>VLOOKUP("&lt;SpaltenTitel_3&gt;",Uebersetzungen!$B$3:$E$33,Uebersetzungen!$B$2+1,FALSE)</f>
        <v>Wanderungssaldo</v>
      </c>
      <c r="K12" s="68"/>
      <c r="L12" s="69"/>
      <c r="M12" s="71"/>
    </row>
    <row r="13" spans="1:13" s="37" customFormat="1" ht="54" customHeight="1" x14ac:dyDescent="0.2">
      <c r="A13" s="38"/>
      <c r="B13" s="63" t="str">
        <f>VLOOKUP("&lt;SpaltenTitel_1.1&gt;",Uebersetzungen!$B$3:$E$33,Uebersetzungen!$B$2+1,FALSE)</f>
        <v>Total</v>
      </c>
      <c r="C13" s="64" t="str">
        <f>VLOOKUP("&lt;SpaltenTitel_1.2&gt;",Uebersetzungen!$B$3:$E$33,Uebersetzungen!$B$2+1,FALSE)</f>
        <v>International (inkl. Übertritte von der nichtständigen Wohnbevölkerung)</v>
      </c>
      <c r="D13" s="64" t="str">
        <f>VLOOKUP("&lt;SpaltenTitel_1.3&gt;",Uebersetzungen!$B$3:$E$72,Uebersetzungen!$B$2+1,FALSE)</f>
        <v>Interkantonal</v>
      </c>
      <c r="E13" s="65" t="str">
        <f>VLOOKUP("&lt;SpaltenTitel_1.4&gt;",Uebersetzungen!$B$3:$E$72,Uebersetzungen!$B$2+1,FALSE)</f>
        <v>Interkommunal</v>
      </c>
      <c r="F13" s="63" t="str">
        <f>VLOOKUP("&lt;SpaltenTitel_1.1&gt;",Uebersetzungen!$B$3:$E$33,Uebersetzungen!$B$2+1,FALSE)</f>
        <v>Total</v>
      </c>
      <c r="G13" s="64" t="str">
        <f>VLOOKUP("&lt;SpaltenTitel_1.2a&gt;",Uebersetzungen!$B$3:$E$33,Uebersetzungen!$B$2+1,FALSE)</f>
        <v>International</v>
      </c>
      <c r="H13" s="64" t="str">
        <f>VLOOKUP("&lt;SpaltenTitel_1.3&gt;",Uebersetzungen!$B$3:$E$72,Uebersetzungen!$B$2+1,FALSE)</f>
        <v>Interkantonal</v>
      </c>
      <c r="I13" s="65" t="str">
        <f>VLOOKUP("&lt;SpaltenTitel_1.4&gt;",Uebersetzungen!$B$3:$E$72,Uebersetzungen!$B$2+1,FALSE)</f>
        <v>Interkommunal</v>
      </c>
      <c r="J13" s="63" t="str">
        <f>VLOOKUP("&lt;SpaltenTitel_1.1&gt;",Uebersetzungen!$B$3:$E$33,Uebersetzungen!$B$2+1,FALSE)</f>
        <v>Total</v>
      </c>
      <c r="K13" s="64" t="str">
        <f>VLOOKUP("&lt;SpaltenTitel_1.2&gt;",Uebersetzungen!$B$3:$E$33,Uebersetzungen!$B$2+1,FALSE)</f>
        <v>International (inkl. Übertritte von der nichtständigen Wohnbevölkerung)</v>
      </c>
      <c r="L13" s="64" t="str">
        <f>VLOOKUP("&lt;SpaltenTitel_1.3&gt;",Uebersetzungen!$B$3:$E$72,Uebersetzungen!$B$2+1,FALSE)</f>
        <v>Interkantonal</v>
      </c>
      <c r="M13" s="66" t="str">
        <f>VLOOKUP("&lt;SpaltenTitel_1.4&gt;",Uebersetzungen!$B$3:$E$72,Uebersetzungen!$B$2+1,FALSE)</f>
        <v>Interkommunal</v>
      </c>
    </row>
    <row r="14" spans="1:13" x14ac:dyDescent="0.2">
      <c r="A14" s="12"/>
      <c r="B14" s="55"/>
      <c r="C14" s="4"/>
      <c r="D14" s="4"/>
      <c r="E14" s="39"/>
      <c r="F14" s="16"/>
      <c r="G14" s="16"/>
      <c r="H14" s="4"/>
      <c r="I14" s="40"/>
      <c r="J14" s="16"/>
      <c r="K14" s="16"/>
      <c r="L14" s="4"/>
      <c r="M14" s="41"/>
    </row>
    <row r="15" spans="1:13" x14ac:dyDescent="0.2">
      <c r="A15" s="54" t="str">
        <f>VLOOKUP("&lt;Zeilentitel_1&gt;",Uebersetzungen!$B$3:$E$103,Uebersetzungen!$B$2+1,FALSE)</f>
        <v>GRAUBÜNDEN</v>
      </c>
      <c r="B15" s="43">
        <v>8290</v>
      </c>
      <c r="C15" s="7">
        <v>4198</v>
      </c>
      <c r="D15" s="7">
        <v>1249</v>
      </c>
      <c r="E15" s="42">
        <v>2843</v>
      </c>
      <c r="F15" s="7">
        <v>6971</v>
      </c>
      <c r="G15" s="7">
        <v>2641</v>
      </c>
      <c r="H15" s="7">
        <v>1487</v>
      </c>
      <c r="I15" s="42">
        <v>2843</v>
      </c>
      <c r="J15" s="7">
        <v>1319</v>
      </c>
      <c r="K15" s="7">
        <v>1557</v>
      </c>
      <c r="L15" s="7">
        <v>-238</v>
      </c>
      <c r="M15" s="9">
        <v>0</v>
      </c>
    </row>
    <row r="16" spans="1:13" x14ac:dyDescent="0.2">
      <c r="A16" s="5" t="str">
        <f>VLOOKUP("&lt;Zeilentitel_2&gt;",Uebersetzungen!$B$3:$E$103,Uebersetzungen!$B$2+1,FALSE)</f>
        <v>Region Albula</v>
      </c>
      <c r="B16" s="8">
        <v>399</v>
      </c>
      <c r="C16" s="8">
        <v>208</v>
      </c>
      <c r="D16" s="8">
        <v>65</v>
      </c>
      <c r="E16" s="44">
        <v>126</v>
      </c>
      <c r="F16" s="8">
        <v>359</v>
      </c>
      <c r="G16" s="8">
        <v>142</v>
      </c>
      <c r="H16" s="8">
        <v>80</v>
      </c>
      <c r="I16" s="44">
        <v>137</v>
      </c>
      <c r="J16" s="8">
        <v>40</v>
      </c>
      <c r="K16" s="8">
        <v>66</v>
      </c>
      <c r="L16" s="8">
        <v>-15</v>
      </c>
      <c r="M16" s="10">
        <v>-11</v>
      </c>
    </row>
    <row r="17" spans="1:13" x14ac:dyDescent="0.2">
      <c r="A17" s="6" t="s">
        <v>1</v>
      </c>
      <c r="B17" s="16">
        <v>155</v>
      </c>
      <c r="C17" s="16">
        <v>90</v>
      </c>
      <c r="D17" s="16">
        <v>28</v>
      </c>
      <c r="E17" s="39">
        <v>37</v>
      </c>
      <c r="F17" s="16">
        <v>164</v>
      </c>
      <c r="G17" s="16">
        <v>63</v>
      </c>
      <c r="H17" s="16">
        <v>41</v>
      </c>
      <c r="I17" s="39">
        <v>60</v>
      </c>
      <c r="J17" s="16">
        <v>-9</v>
      </c>
      <c r="K17" s="16">
        <v>27</v>
      </c>
      <c r="L17" s="16">
        <v>-13</v>
      </c>
      <c r="M17" s="17">
        <v>-23</v>
      </c>
    </row>
    <row r="18" spans="1:13" x14ac:dyDescent="0.2">
      <c r="A18" s="6" t="s">
        <v>2</v>
      </c>
      <c r="B18" s="16">
        <v>36</v>
      </c>
      <c r="C18" s="16">
        <v>9</v>
      </c>
      <c r="D18" s="16">
        <v>7</v>
      </c>
      <c r="E18" s="39">
        <v>20</v>
      </c>
      <c r="F18" s="16">
        <v>26</v>
      </c>
      <c r="G18" s="16">
        <v>17</v>
      </c>
      <c r="H18" s="16">
        <v>4</v>
      </c>
      <c r="I18" s="39">
        <v>5</v>
      </c>
      <c r="J18" s="16">
        <v>10</v>
      </c>
      <c r="K18" s="16">
        <v>-8</v>
      </c>
      <c r="L18" s="16">
        <v>3</v>
      </c>
      <c r="M18" s="17">
        <v>15</v>
      </c>
    </row>
    <row r="19" spans="1:13" x14ac:dyDescent="0.2">
      <c r="A19" s="6" t="s">
        <v>95</v>
      </c>
      <c r="B19" s="16">
        <v>9</v>
      </c>
      <c r="C19" s="16">
        <v>6</v>
      </c>
      <c r="D19" s="16">
        <v>0</v>
      </c>
      <c r="E19" s="39">
        <v>3</v>
      </c>
      <c r="F19" s="16">
        <v>2</v>
      </c>
      <c r="G19" s="16">
        <v>0</v>
      </c>
      <c r="H19" s="16">
        <v>0</v>
      </c>
      <c r="I19" s="39">
        <v>2</v>
      </c>
      <c r="J19" s="16">
        <v>7</v>
      </c>
      <c r="K19" s="16">
        <v>6</v>
      </c>
      <c r="L19" s="16">
        <v>0</v>
      </c>
      <c r="M19" s="17">
        <v>1</v>
      </c>
    </row>
    <row r="20" spans="1:13" x14ac:dyDescent="0.2">
      <c r="A20" s="6" t="s">
        <v>3</v>
      </c>
      <c r="B20" s="16">
        <v>41</v>
      </c>
      <c r="C20" s="16">
        <v>18</v>
      </c>
      <c r="D20" s="16">
        <v>5</v>
      </c>
      <c r="E20" s="39">
        <v>18</v>
      </c>
      <c r="F20" s="16">
        <v>47</v>
      </c>
      <c r="G20" s="16">
        <v>9</v>
      </c>
      <c r="H20" s="16">
        <v>7</v>
      </c>
      <c r="I20" s="39">
        <v>31</v>
      </c>
      <c r="J20" s="16">
        <v>-6</v>
      </c>
      <c r="K20" s="16">
        <v>9</v>
      </c>
      <c r="L20" s="16">
        <v>-2</v>
      </c>
      <c r="M20" s="17">
        <v>-13</v>
      </c>
    </row>
    <row r="21" spans="1:13" x14ac:dyDescent="0.2">
      <c r="A21" s="6" t="s">
        <v>89</v>
      </c>
      <c r="B21" s="16">
        <v>124</v>
      </c>
      <c r="C21" s="16">
        <v>62</v>
      </c>
      <c r="D21" s="16">
        <v>21</v>
      </c>
      <c r="E21" s="39">
        <v>41</v>
      </c>
      <c r="F21" s="16">
        <v>91</v>
      </c>
      <c r="G21" s="16">
        <v>42</v>
      </c>
      <c r="H21" s="16">
        <v>23</v>
      </c>
      <c r="I21" s="39">
        <v>26</v>
      </c>
      <c r="J21" s="16">
        <v>33</v>
      </c>
      <c r="K21" s="16">
        <v>20</v>
      </c>
      <c r="L21" s="16">
        <v>-2</v>
      </c>
      <c r="M21" s="17">
        <v>15</v>
      </c>
    </row>
    <row r="22" spans="1:13" x14ac:dyDescent="0.2">
      <c r="A22" s="6" t="s">
        <v>92</v>
      </c>
      <c r="B22" s="16">
        <v>34</v>
      </c>
      <c r="C22" s="16">
        <v>23</v>
      </c>
      <c r="D22" s="16">
        <v>4</v>
      </c>
      <c r="E22" s="39">
        <v>7</v>
      </c>
      <c r="F22" s="16">
        <v>29</v>
      </c>
      <c r="G22" s="16">
        <v>11</v>
      </c>
      <c r="H22" s="16">
        <v>5</v>
      </c>
      <c r="I22" s="39">
        <v>13</v>
      </c>
      <c r="J22" s="16">
        <v>5</v>
      </c>
      <c r="K22" s="16">
        <v>12</v>
      </c>
      <c r="L22" s="16">
        <v>-1</v>
      </c>
      <c r="M22" s="17">
        <v>-6</v>
      </c>
    </row>
    <row r="23" spans="1:13" x14ac:dyDescent="0.2">
      <c r="A23" s="5" t="str">
        <f>VLOOKUP("&lt;Zeilentitel_3&gt;",Uebersetzungen!$B$3:$E$103,Uebersetzungen!$B$2+1,FALSE)</f>
        <v>Region Bernina</v>
      </c>
      <c r="B23" s="8">
        <v>59</v>
      </c>
      <c r="C23" s="8">
        <v>34</v>
      </c>
      <c r="D23" s="8">
        <v>7</v>
      </c>
      <c r="E23" s="44">
        <v>18</v>
      </c>
      <c r="F23" s="8">
        <v>38</v>
      </c>
      <c r="G23" s="8">
        <v>22</v>
      </c>
      <c r="H23" s="8">
        <v>4</v>
      </c>
      <c r="I23" s="44">
        <v>12</v>
      </c>
      <c r="J23" s="8">
        <v>21</v>
      </c>
      <c r="K23" s="8">
        <v>12</v>
      </c>
      <c r="L23" s="8">
        <v>3</v>
      </c>
      <c r="M23" s="10">
        <v>6</v>
      </c>
    </row>
    <row r="24" spans="1:13" x14ac:dyDescent="0.2">
      <c r="A24" s="6" t="s">
        <v>4</v>
      </c>
      <c r="B24" s="16">
        <v>27</v>
      </c>
      <c r="C24" s="16">
        <v>15</v>
      </c>
      <c r="D24" s="16">
        <v>5</v>
      </c>
      <c r="E24" s="39">
        <v>7</v>
      </c>
      <c r="F24" s="16">
        <v>13</v>
      </c>
      <c r="G24" s="16">
        <v>8</v>
      </c>
      <c r="H24" s="16">
        <v>0</v>
      </c>
      <c r="I24" s="39">
        <v>5</v>
      </c>
      <c r="J24" s="16">
        <v>14</v>
      </c>
      <c r="K24" s="16">
        <v>7</v>
      </c>
      <c r="L24" s="16">
        <v>5</v>
      </c>
      <c r="M24" s="17">
        <v>2</v>
      </c>
    </row>
    <row r="25" spans="1:13" x14ac:dyDescent="0.2">
      <c r="A25" s="6" t="s">
        <v>5</v>
      </c>
      <c r="B25" s="16">
        <v>32</v>
      </c>
      <c r="C25" s="16">
        <v>19</v>
      </c>
      <c r="D25" s="16">
        <v>2</v>
      </c>
      <c r="E25" s="39">
        <v>11</v>
      </c>
      <c r="F25" s="16">
        <v>25</v>
      </c>
      <c r="G25" s="16">
        <v>14</v>
      </c>
      <c r="H25" s="16">
        <v>4</v>
      </c>
      <c r="I25" s="39">
        <v>7</v>
      </c>
      <c r="J25" s="16">
        <v>7</v>
      </c>
      <c r="K25" s="16">
        <v>5</v>
      </c>
      <c r="L25" s="16">
        <v>-2</v>
      </c>
      <c r="M25" s="17">
        <v>4</v>
      </c>
    </row>
    <row r="26" spans="1:13" x14ac:dyDescent="0.2">
      <c r="A26" s="5" t="str">
        <f>VLOOKUP("&lt;Zeilentitel_4&gt;",Uebersetzungen!$B$3:$E$103,Uebersetzungen!$B$2+1,FALSE)</f>
        <v>Region Engiadina Bassa/Val Müstair</v>
      </c>
      <c r="B26" s="8">
        <v>369</v>
      </c>
      <c r="C26" s="8">
        <v>251</v>
      </c>
      <c r="D26" s="8">
        <v>55</v>
      </c>
      <c r="E26" s="44">
        <v>63</v>
      </c>
      <c r="F26" s="8">
        <v>305</v>
      </c>
      <c r="G26" s="8">
        <v>152</v>
      </c>
      <c r="H26" s="8">
        <v>61</v>
      </c>
      <c r="I26" s="44">
        <v>92</v>
      </c>
      <c r="J26" s="8">
        <v>64</v>
      </c>
      <c r="K26" s="8">
        <v>99</v>
      </c>
      <c r="L26" s="8">
        <v>-6</v>
      </c>
      <c r="M26" s="10">
        <v>-29</v>
      </c>
    </row>
    <row r="27" spans="1:13" x14ac:dyDescent="0.2">
      <c r="A27" s="6" t="s">
        <v>38</v>
      </c>
      <c r="B27" s="16">
        <v>57</v>
      </c>
      <c r="C27" s="16">
        <v>39</v>
      </c>
      <c r="D27" s="16">
        <v>2</v>
      </c>
      <c r="E27" s="39">
        <v>16</v>
      </c>
      <c r="F27" s="16">
        <v>58</v>
      </c>
      <c r="G27" s="16">
        <v>17</v>
      </c>
      <c r="H27" s="16">
        <v>6</v>
      </c>
      <c r="I27" s="39">
        <v>35</v>
      </c>
      <c r="J27" s="16">
        <v>-1</v>
      </c>
      <c r="K27" s="16">
        <v>22</v>
      </c>
      <c r="L27" s="16">
        <v>-4</v>
      </c>
      <c r="M27" s="17">
        <v>-19</v>
      </c>
    </row>
    <row r="28" spans="1:13" x14ac:dyDescent="0.2">
      <c r="A28" s="6" t="s">
        <v>39</v>
      </c>
      <c r="B28" s="16">
        <v>67</v>
      </c>
      <c r="C28" s="16">
        <v>50</v>
      </c>
      <c r="D28" s="16">
        <v>11</v>
      </c>
      <c r="E28" s="39">
        <v>6</v>
      </c>
      <c r="F28" s="16">
        <v>55</v>
      </c>
      <c r="G28" s="16">
        <v>35</v>
      </c>
      <c r="H28" s="16">
        <v>14</v>
      </c>
      <c r="I28" s="39">
        <v>6</v>
      </c>
      <c r="J28" s="16">
        <v>12</v>
      </c>
      <c r="K28" s="16">
        <v>15</v>
      </c>
      <c r="L28" s="16">
        <v>-3</v>
      </c>
      <c r="M28" s="17">
        <v>0</v>
      </c>
    </row>
    <row r="29" spans="1:13" x14ac:dyDescent="0.2">
      <c r="A29" s="6" t="s">
        <v>40</v>
      </c>
      <c r="B29" s="16">
        <v>189</v>
      </c>
      <c r="C29" s="16">
        <v>125</v>
      </c>
      <c r="D29" s="16">
        <v>33</v>
      </c>
      <c r="E29" s="39">
        <v>31</v>
      </c>
      <c r="F29" s="16">
        <v>155</v>
      </c>
      <c r="G29" s="16">
        <v>88</v>
      </c>
      <c r="H29" s="16">
        <v>38</v>
      </c>
      <c r="I29" s="39">
        <v>29</v>
      </c>
      <c r="J29" s="16">
        <v>34</v>
      </c>
      <c r="K29" s="16">
        <v>37</v>
      </c>
      <c r="L29" s="16">
        <v>-5</v>
      </c>
      <c r="M29" s="17">
        <v>2</v>
      </c>
    </row>
    <row r="30" spans="1:13" x14ac:dyDescent="0.2">
      <c r="A30" s="6" t="s">
        <v>41</v>
      </c>
      <c r="B30" s="16">
        <v>30</v>
      </c>
      <c r="C30" s="16">
        <v>18</v>
      </c>
      <c r="D30" s="16">
        <v>5</v>
      </c>
      <c r="E30" s="39">
        <v>7</v>
      </c>
      <c r="F30" s="16">
        <v>10</v>
      </c>
      <c r="G30" s="16">
        <v>2</v>
      </c>
      <c r="H30" s="16">
        <v>2</v>
      </c>
      <c r="I30" s="39">
        <v>6</v>
      </c>
      <c r="J30" s="16">
        <v>20</v>
      </c>
      <c r="K30" s="16">
        <v>16</v>
      </c>
      <c r="L30" s="16">
        <v>3</v>
      </c>
      <c r="M30" s="17">
        <v>1</v>
      </c>
    </row>
    <row r="31" spans="1:13" x14ac:dyDescent="0.2">
      <c r="A31" s="6" t="s">
        <v>60</v>
      </c>
      <c r="B31" s="16">
        <v>26</v>
      </c>
      <c r="C31" s="16">
        <v>19</v>
      </c>
      <c r="D31" s="16">
        <v>4</v>
      </c>
      <c r="E31" s="39">
        <v>3</v>
      </c>
      <c r="F31" s="16">
        <v>27</v>
      </c>
      <c r="G31" s="16">
        <v>10</v>
      </c>
      <c r="H31" s="16">
        <v>1</v>
      </c>
      <c r="I31" s="39">
        <v>16</v>
      </c>
      <c r="J31" s="16">
        <v>-1</v>
      </c>
      <c r="K31" s="16">
        <v>9</v>
      </c>
      <c r="L31" s="16">
        <v>3</v>
      </c>
      <c r="M31" s="17">
        <v>-13</v>
      </c>
    </row>
    <row r="32" spans="1:13" x14ac:dyDescent="0.2">
      <c r="A32" s="5" t="str">
        <f>VLOOKUP("&lt;Zeilentitel_5&gt;",Uebersetzungen!$B$3:$E$103,Uebersetzungen!$B$2+1,FALSE)</f>
        <v>Region Imboden</v>
      </c>
      <c r="B32" s="8">
        <v>751</v>
      </c>
      <c r="C32" s="8">
        <v>298</v>
      </c>
      <c r="D32" s="8">
        <v>93</v>
      </c>
      <c r="E32" s="44">
        <v>360</v>
      </c>
      <c r="F32" s="8">
        <v>664</v>
      </c>
      <c r="G32" s="8">
        <v>182</v>
      </c>
      <c r="H32" s="8">
        <v>118</v>
      </c>
      <c r="I32" s="44">
        <v>364</v>
      </c>
      <c r="J32" s="8">
        <v>87</v>
      </c>
      <c r="K32" s="8">
        <v>116</v>
      </c>
      <c r="L32" s="8">
        <v>-25</v>
      </c>
      <c r="M32" s="10">
        <v>-4</v>
      </c>
    </row>
    <row r="33" spans="1:13" x14ac:dyDescent="0.2">
      <c r="A33" s="6" t="s">
        <v>31</v>
      </c>
      <c r="B33" s="16">
        <v>95</v>
      </c>
      <c r="C33" s="16">
        <v>46</v>
      </c>
      <c r="D33" s="16">
        <v>13</v>
      </c>
      <c r="E33" s="39">
        <v>36</v>
      </c>
      <c r="F33" s="16">
        <v>78</v>
      </c>
      <c r="G33" s="16">
        <v>14</v>
      </c>
      <c r="H33" s="16">
        <v>22</v>
      </c>
      <c r="I33" s="39">
        <v>42</v>
      </c>
      <c r="J33" s="16">
        <v>17</v>
      </c>
      <c r="K33" s="16">
        <v>32</v>
      </c>
      <c r="L33" s="16">
        <v>-9</v>
      </c>
      <c r="M33" s="17">
        <v>-6</v>
      </c>
    </row>
    <row r="34" spans="1:13" x14ac:dyDescent="0.2">
      <c r="A34" s="6" t="s">
        <v>32</v>
      </c>
      <c r="B34" s="16">
        <v>275</v>
      </c>
      <c r="C34" s="16">
        <v>92</v>
      </c>
      <c r="D34" s="16">
        <v>30</v>
      </c>
      <c r="E34" s="39">
        <v>153</v>
      </c>
      <c r="F34" s="16">
        <v>253</v>
      </c>
      <c r="G34" s="16">
        <v>73</v>
      </c>
      <c r="H34" s="16">
        <v>37</v>
      </c>
      <c r="I34" s="39">
        <v>143</v>
      </c>
      <c r="J34" s="16">
        <v>22</v>
      </c>
      <c r="K34" s="16">
        <v>19</v>
      </c>
      <c r="L34" s="16">
        <v>-7</v>
      </c>
      <c r="M34" s="17">
        <v>10</v>
      </c>
    </row>
    <row r="35" spans="1:13" x14ac:dyDescent="0.2">
      <c r="A35" s="6" t="s">
        <v>33</v>
      </c>
      <c r="B35" s="16">
        <v>64</v>
      </c>
      <c r="C35" s="16">
        <v>22</v>
      </c>
      <c r="D35" s="16">
        <v>3</v>
      </c>
      <c r="E35" s="39">
        <v>39</v>
      </c>
      <c r="F35" s="16">
        <v>56</v>
      </c>
      <c r="G35" s="16">
        <v>11</v>
      </c>
      <c r="H35" s="16">
        <v>13</v>
      </c>
      <c r="I35" s="39">
        <v>32</v>
      </c>
      <c r="J35" s="16">
        <v>8</v>
      </c>
      <c r="K35" s="16">
        <v>11</v>
      </c>
      <c r="L35" s="16">
        <v>-10</v>
      </c>
      <c r="M35" s="17">
        <v>7</v>
      </c>
    </row>
    <row r="36" spans="1:13" x14ac:dyDescent="0.2">
      <c r="A36" s="6" t="s">
        <v>34</v>
      </c>
      <c r="B36" s="16">
        <v>62</v>
      </c>
      <c r="C36" s="16">
        <v>20</v>
      </c>
      <c r="D36" s="16">
        <v>11</v>
      </c>
      <c r="E36" s="39">
        <v>31</v>
      </c>
      <c r="F36" s="16">
        <v>53</v>
      </c>
      <c r="G36" s="16">
        <v>9</v>
      </c>
      <c r="H36" s="16">
        <v>23</v>
      </c>
      <c r="I36" s="39">
        <v>21</v>
      </c>
      <c r="J36" s="16">
        <v>9</v>
      </c>
      <c r="K36" s="16">
        <v>11</v>
      </c>
      <c r="L36" s="16">
        <v>-12</v>
      </c>
      <c r="M36" s="17">
        <v>10</v>
      </c>
    </row>
    <row r="37" spans="1:13" x14ac:dyDescent="0.2">
      <c r="A37" s="6" t="s">
        <v>35</v>
      </c>
      <c r="B37" s="16">
        <v>170</v>
      </c>
      <c r="C37" s="16">
        <v>87</v>
      </c>
      <c r="D37" s="16">
        <v>24</v>
      </c>
      <c r="E37" s="39">
        <v>59</v>
      </c>
      <c r="F37" s="16">
        <v>167</v>
      </c>
      <c r="G37" s="16">
        <v>60</v>
      </c>
      <c r="H37" s="16">
        <v>12</v>
      </c>
      <c r="I37" s="39">
        <v>95</v>
      </c>
      <c r="J37" s="16">
        <v>3</v>
      </c>
      <c r="K37" s="16">
        <v>27</v>
      </c>
      <c r="L37" s="16">
        <v>12</v>
      </c>
      <c r="M37" s="17">
        <v>-36</v>
      </c>
    </row>
    <row r="38" spans="1:13" x14ac:dyDescent="0.2">
      <c r="A38" s="6" t="s">
        <v>36</v>
      </c>
      <c r="B38" s="16">
        <v>48</v>
      </c>
      <c r="C38" s="16">
        <v>19</v>
      </c>
      <c r="D38" s="16">
        <v>9</v>
      </c>
      <c r="E38" s="39">
        <v>20</v>
      </c>
      <c r="F38" s="16">
        <v>30</v>
      </c>
      <c r="G38" s="16">
        <v>10</v>
      </c>
      <c r="H38" s="16">
        <v>5</v>
      </c>
      <c r="I38" s="39">
        <v>15</v>
      </c>
      <c r="J38" s="16">
        <v>18</v>
      </c>
      <c r="K38" s="16">
        <v>9</v>
      </c>
      <c r="L38" s="16">
        <v>4</v>
      </c>
      <c r="M38" s="17">
        <v>5</v>
      </c>
    </row>
    <row r="39" spans="1:13" x14ac:dyDescent="0.2">
      <c r="A39" s="6" t="s">
        <v>37</v>
      </c>
      <c r="B39" s="16">
        <v>37</v>
      </c>
      <c r="C39" s="16">
        <v>12</v>
      </c>
      <c r="D39" s="16">
        <v>3</v>
      </c>
      <c r="E39" s="39">
        <v>22</v>
      </c>
      <c r="F39" s="16">
        <v>27</v>
      </c>
      <c r="G39" s="16">
        <v>5</v>
      </c>
      <c r="H39" s="16">
        <v>6</v>
      </c>
      <c r="I39" s="39">
        <v>16</v>
      </c>
      <c r="J39" s="16">
        <v>10</v>
      </c>
      <c r="K39" s="16">
        <v>7</v>
      </c>
      <c r="L39" s="16">
        <v>-3</v>
      </c>
      <c r="M39" s="17">
        <v>6</v>
      </c>
    </row>
    <row r="40" spans="1:13" x14ac:dyDescent="0.2">
      <c r="A40" s="5" t="str">
        <f>VLOOKUP("&lt;Zeilentitel_6&gt;",Uebersetzungen!$B$3:$E$103,Uebersetzungen!$B$2+1,FALSE)</f>
        <v>Region Landquart</v>
      </c>
      <c r="B40" s="8">
        <v>730</v>
      </c>
      <c r="C40" s="8">
        <v>225</v>
      </c>
      <c r="D40" s="8">
        <v>153</v>
      </c>
      <c r="E40" s="44">
        <v>352</v>
      </c>
      <c r="F40" s="8">
        <v>540</v>
      </c>
      <c r="G40" s="8">
        <v>170</v>
      </c>
      <c r="H40" s="8">
        <v>115</v>
      </c>
      <c r="I40" s="44">
        <v>255</v>
      </c>
      <c r="J40" s="8">
        <v>190</v>
      </c>
      <c r="K40" s="8">
        <v>55</v>
      </c>
      <c r="L40" s="8">
        <v>38</v>
      </c>
      <c r="M40" s="10">
        <v>97</v>
      </c>
    </row>
    <row r="41" spans="1:13" x14ac:dyDescent="0.2">
      <c r="A41" s="6" t="s">
        <v>70</v>
      </c>
      <c r="B41" s="16">
        <v>121</v>
      </c>
      <c r="C41" s="16">
        <v>43</v>
      </c>
      <c r="D41" s="16">
        <v>15</v>
      </c>
      <c r="E41" s="39">
        <v>63</v>
      </c>
      <c r="F41" s="16">
        <v>118</v>
      </c>
      <c r="G41" s="16">
        <v>30</v>
      </c>
      <c r="H41" s="16">
        <v>10</v>
      </c>
      <c r="I41" s="39">
        <v>78</v>
      </c>
      <c r="J41" s="16">
        <v>3</v>
      </c>
      <c r="K41" s="16">
        <v>13</v>
      </c>
      <c r="L41" s="16">
        <v>5</v>
      </c>
      <c r="M41" s="17">
        <v>-15</v>
      </c>
    </row>
    <row r="42" spans="1:13" x14ac:dyDescent="0.2">
      <c r="A42" s="6" t="s">
        <v>71</v>
      </c>
      <c r="B42" s="16">
        <v>62</v>
      </c>
      <c r="C42" s="16">
        <v>13</v>
      </c>
      <c r="D42" s="16">
        <v>14</v>
      </c>
      <c r="E42" s="39">
        <v>35</v>
      </c>
      <c r="F42" s="16">
        <v>58</v>
      </c>
      <c r="G42" s="16">
        <v>12</v>
      </c>
      <c r="H42" s="16">
        <v>5</v>
      </c>
      <c r="I42" s="39">
        <v>41</v>
      </c>
      <c r="J42" s="16">
        <v>4</v>
      </c>
      <c r="K42" s="16">
        <v>1</v>
      </c>
      <c r="L42" s="16">
        <v>9</v>
      </c>
      <c r="M42" s="17">
        <v>-6</v>
      </c>
    </row>
    <row r="43" spans="1:13" x14ac:dyDescent="0.2">
      <c r="A43" s="6" t="s">
        <v>72</v>
      </c>
      <c r="B43" s="16">
        <v>108</v>
      </c>
      <c r="C43" s="16">
        <v>29</v>
      </c>
      <c r="D43" s="16">
        <v>27</v>
      </c>
      <c r="E43" s="39">
        <v>52</v>
      </c>
      <c r="F43" s="16">
        <v>54</v>
      </c>
      <c r="G43" s="16">
        <v>14</v>
      </c>
      <c r="H43" s="16">
        <v>13</v>
      </c>
      <c r="I43" s="39">
        <v>27</v>
      </c>
      <c r="J43" s="16">
        <v>54</v>
      </c>
      <c r="K43" s="16">
        <v>15</v>
      </c>
      <c r="L43" s="16">
        <v>14</v>
      </c>
      <c r="M43" s="17">
        <v>25</v>
      </c>
    </row>
    <row r="44" spans="1:13" x14ac:dyDescent="0.2">
      <c r="A44" s="6" t="s">
        <v>73</v>
      </c>
      <c r="B44" s="16">
        <v>14</v>
      </c>
      <c r="C44" s="16">
        <v>6</v>
      </c>
      <c r="D44" s="16">
        <v>4</v>
      </c>
      <c r="E44" s="39">
        <v>4</v>
      </c>
      <c r="F44" s="16">
        <v>14</v>
      </c>
      <c r="G44" s="16">
        <v>6</v>
      </c>
      <c r="H44" s="16">
        <v>4</v>
      </c>
      <c r="I44" s="39">
        <v>4</v>
      </c>
      <c r="J44" s="16">
        <v>0</v>
      </c>
      <c r="K44" s="16">
        <v>0</v>
      </c>
      <c r="L44" s="16">
        <v>0</v>
      </c>
      <c r="M44" s="17">
        <v>0</v>
      </c>
    </row>
    <row r="45" spans="1:13" x14ac:dyDescent="0.2">
      <c r="A45" s="6" t="s">
        <v>74</v>
      </c>
      <c r="B45" s="16">
        <v>20</v>
      </c>
      <c r="C45" s="16">
        <v>7</v>
      </c>
      <c r="D45" s="16">
        <v>6</v>
      </c>
      <c r="E45" s="39">
        <v>7</v>
      </c>
      <c r="F45" s="16">
        <v>13</v>
      </c>
      <c r="G45" s="16">
        <v>3</v>
      </c>
      <c r="H45" s="16">
        <v>3</v>
      </c>
      <c r="I45" s="39">
        <v>7</v>
      </c>
      <c r="J45" s="16">
        <v>7</v>
      </c>
      <c r="K45" s="16">
        <v>4</v>
      </c>
      <c r="L45" s="16">
        <v>3</v>
      </c>
      <c r="M45" s="17">
        <v>0</v>
      </c>
    </row>
    <row r="46" spans="1:13" x14ac:dyDescent="0.2">
      <c r="A46" s="6" t="s">
        <v>75</v>
      </c>
      <c r="B46" s="16">
        <v>88</v>
      </c>
      <c r="C46" s="16">
        <v>25</v>
      </c>
      <c r="D46" s="16">
        <v>39</v>
      </c>
      <c r="E46" s="39">
        <v>24</v>
      </c>
      <c r="F46" s="16">
        <v>55</v>
      </c>
      <c r="G46" s="16">
        <v>27</v>
      </c>
      <c r="H46" s="16">
        <v>12</v>
      </c>
      <c r="I46" s="39">
        <v>16</v>
      </c>
      <c r="J46" s="16">
        <v>33</v>
      </c>
      <c r="K46" s="16">
        <v>-2</v>
      </c>
      <c r="L46" s="16">
        <v>27</v>
      </c>
      <c r="M46" s="17">
        <v>8</v>
      </c>
    </row>
    <row r="47" spans="1:13" x14ac:dyDescent="0.2">
      <c r="A47" s="6" t="s">
        <v>76</v>
      </c>
      <c r="B47" s="16">
        <v>29</v>
      </c>
      <c r="C47" s="16">
        <v>13</v>
      </c>
      <c r="D47" s="16">
        <v>9</v>
      </c>
      <c r="E47" s="39">
        <v>7</v>
      </c>
      <c r="F47" s="16">
        <v>20</v>
      </c>
      <c r="G47" s="16">
        <v>2</v>
      </c>
      <c r="H47" s="16">
        <v>7</v>
      </c>
      <c r="I47" s="39">
        <v>11</v>
      </c>
      <c r="J47" s="16">
        <v>9</v>
      </c>
      <c r="K47" s="16">
        <v>11</v>
      </c>
      <c r="L47" s="16">
        <v>2</v>
      </c>
      <c r="M47" s="17">
        <v>-4</v>
      </c>
    </row>
    <row r="48" spans="1:13" x14ac:dyDescent="0.2">
      <c r="A48" s="6" t="s">
        <v>77</v>
      </c>
      <c r="B48" s="16">
        <v>288</v>
      </c>
      <c r="C48" s="16">
        <v>89</v>
      </c>
      <c r="D48" s="16">
        <v>39</v>
      </c>
      <c r="E48" s="39">
        <v>160</v>
      </c>
      <c r="F48" s="16">
        <v>208</v>
      </c>
      <c r="G48" s="16">
        <v>76</v>
      </c>
      <c r="H48" s="16">
        <v>61</v>
      </c>
      <c r="I48" s="39">
        <v>71</v>
      </c>
      <c r="J48" s="16">
        <v>80</v>
      </c>
      <c r="K48" s="16">
        <v>13</v>
      </c>
      <c r="L48" s="16">
        <v>-22</v>
      </c>
      <c r="M48" s="17">
        <v>89</v>
      </c>
    </row>
    <row r="49" spans="1:13" x14ac:dyDescent="0.2">
      <c r="A49" s="5" t="str">
        <f>VLOOKUP("&lt;Zeilentitel_7&gt;",Uebersetzungen!$B$3:$E$103,Uebersetzungen!$B$2+1,FALSE)</f>
        <v>Region Maloja</v>
      </c>
      <c r="B49" s="8">
        <v>1295</v>
      </c>
      <c r="C49" s="8">
        <v>764</v>
      </c>
      <c r="D49" s="8">
        <v>135</v>
      </c>
      <c r="E49" s="44">
        <v>396</v>
      </c>
      <c r="F49" s="8">
        <v>1106</v>
      </c>
      <c r="G49" s="8">
        <v>513</v>
      </c>
      <c r="H49" s="8">
        <v>177</v>
      </c>
      <c r="I49" s="44">
        <v>416</v>
      </c>
      <c r="J49" s="8">
        <v>189</v>
      </c>
      <c r="K49" s="8">
        <v>251</v>
      </c>
      <c r="L49" s="8">
        <v>-42</v>
      </c>
      <c r="M49" s="10">
        <v>-20</v>
      </c>
    </row>
    <row r="50" spans="1:13" x14ac:dyDescent="0.2">
      <c r="A50" s="6" t="s">
        <v>42</v>
      </c>
      <c r="B50" s="16">
        <v>30</v>
      </c>
      <c r="C50" s="16">
        <v>11</v>
      </c>
      <c r="D50" s="16">
        <v>10</v>
      </c>
      <c r="E50" s="39">
        <v>9</v>
      </c>
      <c r="F50" s="16">
        <v>26</v>
      </c>
      <c r="G50" s="16">
        <v>8</v>
      </c>
      <c r="H50" s="16">
        <v>7</v>
      </c>
      <c r="I50" s="39">
        <v>11</v>
      </c>
      <c r="J50" s="16">
        <v>4</v>
      </c>
      <c r="K50" s="16">
        <v>3</v>
      </c>
      <c r="L50" s="16">
        <v>3</v>
      </c>
      <c r="M50" s="17">
        <v>-2</v>
      </c>
    </row>
    <row r="51" spans="1:13" x14ac:dyDescent="0.2">
      <c r="A51" s="6" t="s">
        <v>43</v>
      </c>
      <c r="B51" s="16">
        <v>86</v>
      </c>
      <c r="C51" s="16">
        <v>35</v>
      </c>
      <c r="D51" s="16">
        <v>15</v>
      </c>
      <c r="E51" s="39">
        <v>36</v>
      </c>
      <c r="F51" s="16">
        <v>74</v>
      </c>
      <c r="G51" s="16">
        <v>28</v>
      </c>
      <c r="H51" s="16">
        <v>12</v>
      </c>
      <c r="I51" s="39">
        <v>34</v>
      </c>
      <c r="J51" s="16">
        <v>12</v>
      </c>
      <c r="K51" s="16">
        <v>7</v>
      </c>
      <c r="L51" s="16">
        <v>3</v>
      </c>
      <c r="M51" s="17">
        <v>2</v>
      </c>
    </row>
    <row r="52" spans="1:13" x14ac:dyDescent="0.2">
      <c r="A52" s="6" t="s">
        <v>44</v>
      </c>
      <c r="B52" s="16">
        <v>15</v>
      </c>
      <c r="C52" s="16">
        <v>4</v>
      </c>
      <c r="D52" s="16">
        <v>0</v>
      </c>
      <c r="E52" s="39">
        <v>11</v>
      </c>
      <c r="F52" s="16">
        <v>7</v>
      </c>
      <c r="G52" s="16">
        <v>3</v>
      </c>
      <c r="H52" s="16">
        <v>1</v>
      </c>
      <c r="I52" s="39">
        <v>3</v>
      </c>
      <c r="J52" s="16">
        <v>8</v>
      </c>
      <c r="K52" s="16">
        <v>1</v>
      </c>
      <c r="L52" s="16">
        <v>-1</v>
      </c>
      <c r="M52" s="17">
        <v>8</v>
      </c>
    </row>
    <row r="53" spans="1:13" x14ac:dyDescent="0.2">
      <c r="A53" s="6" t="s">
        <v>45</v>
      </c>
      <c r="B53" s="16">
        <v>137</v>
      </c>
      <c r="C53" s="16">
        <v>77</v>
      </c>
      <c r="D53" s="16">
        <v>13</v>
      </c>
      <c r="E53" s="39">
        <v>47</v>
      </c>
      <c r="F53" s="16">
        <v>111</v>
      </c>
      <c r="G53" s="16">
        <v>44</v>
      </c>
      <c r="H53" s="16">
        <v>20</v>
      </c>
      <c r="I53" s="39">
        <v>47</v>
      </c>
      <c r="J53" s="16">
        <v>26</v>
      </c>
      <c r="K53" s="16">
        <v>33</v>
      </c>
      <c r="L53" s="16">
        <v>-7</v>
      </c>
      <c r="M53" s="17">
        <v>0</v>
      </c>
    </row>
    <row r="54" spans="1:13" x14ac:dyDescent="0.2">
      <c r="A54" s="6" t="s">
        <v>94</v>
      </c>
      <c r="B54" s="16">
        <v>33</v>
      </c>
      <c r="C54" s="16">
        <v>13</v>
      </c>
      <c r="D54" s="16">
        <v>5</v>
      </c>
      <c r="E54" s="39">
        <v>15</v>
      </c>
      <c r="F54" s="16">
        <v>29</v>
      </c>
      <c r="G54" s="16">
        <v>5</v>
      </c>
      <c r="H54" s="16">
        <v>2</v>
      </c>
      <c r="I54" s="39">
        <v>22</v>
      </c>
      <c r="J54" s="16">
        <v>4</v>
      </c>
      <c r="K54" s="16">
        <v>8</v>
      </c>
      <c r="L54" s="16">
        <v>3</v>
      </c>
      <c r="M54" s="17">
        <v>-7</v>
      </c>
    </row>
    <row r="55" spans="1:13" x14ac:dyDescent="0.2">
      <c r="A55" s="6" t="s">
        <v>46</v>
      </c>
      <c r="B55" s="16">
        <v>170</v>
      </c>
      <c r="C55" s="16">
        <v>80</v>
      </c>
      <c r="D55" s="16">
        <v>12</v>
      </c>
      <c r="E55" s="39">
        <v>78</v>
      </c>
      <c r="F55" s="16">
        <v>141</v>
      </c>
      <c r="G55" s="16">
        <v>52</v>
      </c>
      <c r="H55" s="16">
        <v>23</v>
      </c>
      <c r="I55" s="39">
        <v>66</v>
      </c>
      <c r="J55" s="16">
        <v>29</v>
      </c>
      <c r="K55" s="16">
        <v>28</v>
      </c>
      <c r="L55" s="16">
        <v>-11</v>
      </c>
      <c r="M55" s="17">
        <v>12</v>
      </c>
    </row>
    <row r="56" spans="1:13" x14ac:dyDescent="0.2">
      <c r="A56" s="6" t="s">
        <v>96</v>
      </c>
      <c r="B56" s="16">
        <v>518</v>
      </c>
      <c r="C56" s="16">
        <v>370</v>
      </c>
      <c r="D56" s="16">
        <v>46</v>
      </c>
      <c r="E56" s="39">
        <v>102</v>
      </c>
      <c r="F56" s="16">
        <v>424</v>
      </c>
      <c r="G56" s="16">
        <v>213</v>
      </c>
      <c r="H56" s="16">
        <v>81</v>
      </c>
      <c r="I56" s="39">
        <v>130</v>
      </c>
      <c r="J56" s="16">
        <v>94</v>
      </c>
      <c r="K56" s="16">
        <v>157</v>
      </c>
      <c r="L56" s="16">
        <v>-35</v>
      </c>
      <c r="M56" s="17">
        <v>-28</v>
      </c>
    </row>
    <row r="57" spans="1:13" x14ac:dyDescent="0.2">
      <c r="A57" s="6" t="s">
        <v>47</v>
      </c>
      <c r="B57" s="16">
        <v>33</v>
      </c>
      <c r="C57" s="16">
        <v>17</v>
      </c>
      <c r="D57" s="16">
        <v>3</v>
      </c>
      <c r="E57" s="39">
        <v>13</v>
      </c>
      <c r="F57" s="16">
        <v>27</v>
      </c>
      <c r="G57" s="16">
        <v>3</v>
      </c>
      <c r="H57" s="16">
        <v>6</v>
      </c>
      <c r="I57" s="39">
        <v>18</v>
      </c>
      <c r="J57" s="16">
        <v>6</v>
      </c>
      <c r="K57" s="16">
        <v>14</v>
      </c>
      <c r="L57" s="16">
        <v>-3</v>
      </c>
      <c r="M57" s="17">
        <v>-5</v>
      </c>
    </row>
    <row r="58" spans="1:13" x14ac:dyDescent="0.2">
      <c r="A58" s="6" t="s">
        <v>97</v>
      </c>
      <c r="B58" s="16">
        <v>55</v>
      </c>
      <c r="C58" s="16">
        <v>26</v>
      </c>
      <c r="D58" s="16">
        <v>9</v>
      </c>
      <c r="E58" s="39">
        <v>20</v>
      </c>
      <c r="F58" s="16">
        <v>54</v>
      </c>
      <c r="G58" s="16">
        <v>21</v>
      </c>
      <c r="H58" s="16">
        <v>3</v>
      </c>
      <c r="I58" s="39">
        <v>30</v>
      </c>
      <c r="J58" s="16">
        <v>1</v>
      </c>
      <c r="K58" s="16">
        <v>5</v>
      </c>
      <c r="L58" s="16">
        <v>6</v>
      </c>
      <c r="M58" s="17">
        <v>-10</v>
      </c>
    </row>
    <row r="59" spans="1:13" x14ac:dyDescent="0.2">
      <c r="A59" s="6" t="s">
        <v>48</v>
      </c>
      <c r="B59" s="16">
        <v>73</v>
      </c>
      <c r="C59" s="16">
        <v>44</v>
      </c>
      <c r="D59" s="16">
        <v>9</v>
      </c>
      <c r="E59" s="39">
        <v>20</v>
      </c>
      <c r="F59" s="16">
        <v>59</v>
      </c>
      <c r="G59" s="16">
        <v>37</v>
      </c>
      <c r="H59" s="16">
        <v>5</v>
      </c>
      <c r="I59" s="39">
        <v>17</v>
      </c>
      <c r="J59" s="16">
        <v>14</v>
      </c>
      <c r="K59" s="16">
        <v>7</v>
      </c>
      <c r="L59" s="16">
        <v>4</v>
      </c>
      <c r="M59" s="17">
        <v>3</v>
      </c>
    </row>
    <row r="60" spans="1:13" x14ac:dyDescent="0.2">
      <c r="A60" s="6" t="s">
        <v>49</v>
      </c>
      <c r="B60" s="16">
        <v>100</v>
      </c>
      <c r="C60" s="16">
        <v>67</v>
      </c>
      <c r="D60" s="16">
        <v>9</v>
      </c>
      <c r="E60" s="39">
        <v>24</v>
      </c>
      <c r="F60" s="16">
        <v>117</v>
      </c>
      <c r="G60" s="16">
        <v>84</v>
      </c>
      <c r="H60" s="16">
        <v>10</v>
      </c>
      <c r="I60" s="39">
        <v>23</v>
      </c>
      <c r="J60" s="16">
        <v>-17</v>
      </c>
      <c r="K60" s="16">
        <v>-17</v>
      </c>
      <c r="L60" s="16">
        <v>-1</v>
      </c>
      <c r="M60" s="17">
        <v>1</v>
      </c>
    </row>
    <row r="61" spans="1:13" x14ac:dyDescent="0.2">
      <c r="A61" s="6" t="s">
        <v>98</v>
      </c>
      <c r="B61" s="16">
        <v>45</v>
      </c>
      <c r="C61" s="16">
        <v>20</v>
      </c>
      <c r="D61" s="16">
        <v>4</v>
      </c>
      <c r="E61" s="39">
        <v>21</v>
      </c>
      <c r="F61" s="16">
        <v>37</v>
      </c>
      <c r="G61" s="16">
        <v>15</v>
      </c>
      <c r="H61" s="16">
        <v>7</v>
      </c>
      <c r="I61" s="39">
        <v>15</v>
      </c>
      <c r="J61" s="16">
        <v>8</v>
      </c>
      <c r="K61" s="16">
        <v>5</v>
      </c>
      <c r="L61" s="16">
        <v>-3</v>
      </c>
      <c r="M61" s="17">
        <v>6</v>
      </c>
    </row>
    <row r="62" spans="1:13" x14ac:dyDescent="0.2">
      <c r="A62" s="5" t="str">
        <f>VLOOKUP("&lt;Zeilentitel_8&gt;",Uebersetzungen!$B$3:$E$103,Uebersetzungen!$B$2+1,FALSE)</f>
        <v>Region Moesa</v>
      </c>
      <c r="B62" s="8">
        <v>410</v>
      </c>
      <c r="C62" s="8">
        <v>168</v>
      </c>
      <c r="D62" s="8">
        <v>124</v>
      </c>
      <c r="E62" s="44">
        <v>118</v>
      </c>
      <c r="F62" s="8">
        <v>299</v>
      </c>
      <c r="G62" s="8">
        <v>88</v>
      </c>
      <c r="H62" s="8">
        <v>100</v>
      </c>
      <c r="I62" s="44">
        <v>111</v>
      </c>
      <c r="J62" s="8">
        <v>111</v>
      </c>
      <c r="K62" s="8">
        <v>80</v>
      </c>
      <c r="L62" s="8">
        <v>24</v>
      </c>
      <c r="M62" s="10">
        <v>7</v>
      </c>
    </row>
    <row r="63" spans="1:13" x14ac:dyDescent="0.2">
      <c r="A63" s="6" t="s">
        <v>50</v>
      </c>
      <c r="B63" s="16">
        <v>1</v>
      </c>
      <c r="C63" s="16">
        <v>0</v>
      </c>
      <c r="D63" s="16">
        <v>1</v>
      </c>
      <c r="E63" s="39">
        <v>0</v>
      </c>
      <c r="F63" s="16">
        <v>1</v>
      </c>
      <c r="G63" s="16">
        <v>1</v>
      </c>
      <c r="H63" s="16">
        <v>0</v>
      </c>
      <c r="I63" s="39">
        <v>0</v>
      </c>
      <c r="J63" s="16">
        <v>0</v>
      </c>
      <c r="K63" s="16">
        <v>-1</v>
      </c>
      <c r="L63" s="16">
        <v>1</v>
      </c>
      <c r="M63" s="17">
        <v>0</v>
      </c>
    </row>
    <row r="64" spans="1:13" x14ac:dyDescent="0.2">
      <c r="A64" s="6" t="s">
        <v>51</v>
      </c>
      <c r="B64" s="16">
        <v>7</v>
      </c>
      <c r="C64" s="16">
        <v>5</v>
      </c>
      <c r="D64" s="16">
        <v>1</v>
      </c>
      <c r="E64" s="39">
        <v>1</v>
      </c>
      <c r="F64" s="16">
        <v>4</v>
      </c>
      <c r="G64" s="16">
        <v>2</v>
      </c>
      <c r="H64" s="16">
        <v>1</v>
      </c>
      <c r="I64" s="39">
        <v>1</v>
      </c>
      <c r="J64" s="16">
        <v>3</v>
      </c>
      <c r="K64" s="16">
        <v>3</v>
      </c>
      <c r="L64" s="16">
        <v>0</v>
      </c>
      <c r="M64" s="17">
        <v>0</v>
      </c>
    </row>
    <row r="65" spans="1:13" x14ac:dyDescent="0.2">
      <c r="A65" s="6" t="s">
        <v>52</v>
      </c>
      <c r="B65" s="16">
        <v>6</v>
      </c>
      <c r="C65" s="16">
        <v>1</v>
      </c>
      <c r="D65" s="16">
        <v>1</v>
      </c>
      <c r="E65" s="39">
        <v>4</v>
      </c>
      <c r="F65" s="16">
        <v>3</v>
      </c>
      <c r="G65" s="16">
        <v>1</v>
      </c>
      <c r="H65" s="16">
        <v>1</v>
      </c>
      <c r="I65" s="39">
        <v>1</v>
      </c>
      <c r="J65" s="16">
        <v>3</v>
      </c>
      <c r="K65" s="16">
        <v>0</v>
      </c>
      <c r="L65" s="16">
        <v>0</v>
      </c>
      <c r="M65" s="17">
        <v>3</v>
      </c>
    </row>
    <row r="66" spans="1:13" x14ac:dyDescent="0.2">
      <c r="A66" s="6" t="s">
        <v>53</v>
      </c>
      <c r="B66" s="16">
        <v>1</v>
      </c>
      <c r="C66" s="16">
        <v>1</v>
      </c>
      <c r="D66" s="16">
        <v>0</v>
      </c>
      <c r="E66" s="39">
        <v>0</v>
      </c>
      <c r="F66" s="16">
        <v>2</v>
      </c>
      <c r="G66" s="16">
        <v>1</v>
      </c>
      <c r="H66" s="16">
        <v>1</v>
      </c>
      <c r="I66" s="39">
        <v>0</v>
      </c>
      <c r="J66" s="16">
        <v>-1</v>
      </c>
      <c r="K66" s="16">
        <v>0</v>
      </c>
      <c r="L66" s="16">
        <v>-1</v>
      </c>
      <c r="M66" s="17">
        <v>0</v>
      </c>
    </row>
    <row r="67" spans="1:13" x14ac:dyDescent="0.2">
      <c r="A67" s="6" t="s">
        <v>54</v>
      </c>
      <c r="B67" s="16">
        <v>19</v>
      </c>
      <c r="C67" s="16">
        <v>7</v>
      </c>
      <c r="D67" s="16">
        <v>3</v>
      </c>
      <c r="E67" s="39">
        <v>9</v>
      </c>
      <c r="F67" s="16">
        <v>18</v>
      </c>
      <c r="G67" s="16">
        <v>5</v>
      </c>
      <c r="H67" s="16">
        <v>9</v>
      </c>
      <c r="I67" s="39">
        <v>4</v>
      </c>
      <c r="J67" s="16">
        <v>1</v>
      </c>
      <c r="K67" s="16">
        <v>2</v>
      </c>
      <c r="L67" s="16">
        <v>-6</v>
      </c>
      <c r="M67" s="17">
        <v>5</v>
      </c>
    </row>
    <row r="68" spans="1:13" x14ac:dyDescent="0.2">
      <c r="A68" s="6" t="s">
        <v>55</v>
      </c>
      <c r="B68" s="16">
        <v>41</v>
      </c>
      <c r="C68" s="16">
        <v>31</v>
      </c>
      <c r="D68" s="16">
        <v>6</v>
      </c>
      <c r="E68" s="39">
        <v>4</v>
      </c>
      <c r="F68" s="16">
        <v>34</v>
      </c>
      <c r="G68" s="16">
        <v>12</v>
      </c>
      <c r="H68" s="16">
        <v>9</v>
      </c>
      <c r="I68" s="39">
        <v>13</v>
      </c>
      <c r="J68" s="16">
        <v>7</v>
      </c>
      <c r="K68" s="16">
        <v>19</v>
      </c>
      <c r="L68" s="16">
        <v>-3</v>
      </c>
      <c r="M68" s="17">
        <v>-9</v>
      </c>
    </row>
    <row r="69" spans="1:13" x14ac:dyDescent="0.2">
      <c r="A69" s="6" t="s">
        <v>56</v>
      </c>
      <c r="B69" s="16">
        <v>10</v>
      </c>
      <c r="C69" s="16">
        <v>3</v>
      </c>
      <c r="D69" s="16">
        <v>4</v>
      </c>
      <c r="E69" s="39">
        <v>3</v>
      </c>
      <c r="F69" s="16">
        <v>11</v>
      </c>
      <c r="G69" s="16">
        <v>6</v>
      </c>
      <c r="H69" s="16">
        <v>1</v>
      </c>
      <c r="I69" s="39">
        <v>4</v>
      </c>
      <c r="J69" s="16">
        <v>-1</v>
      </c>
      <c r="K69" s="16">
        <v>-3</v>
      </c>
      <c r="L69" s="16">
        <v>3</v>
      </c>
      <c r="M69" s="17">
        <v>-1</v>
      </c>
    </row>
    <row r="70" spans="1:13" x14ac:dyDescent="0.2">
      <c r="A70" s="6" t="s">
        <v>57</v>
      </c>
      <c r="B70" s="16">
        <v>33</v>
      </c>
      <c r="C70" s="16">
        <v>11</v>
      </c>
      <c r="D70" s="16">
        <v>14</v>
      </c>
      <c r="E70" s="39">
        <v>8</v>
      </c>
      <c r="F70" s="16">
        <v>32</v>
      </c>
      <c r="G70" s="16">
        <v>6</v>
      </c>
      <c r="H70" s="16">
        <v>4</v>
      </c>
      <c r="I70" s="39">
        <v>22</v>
      </c>
      <c r="J70" s="16">
        <v>1</v>
      </c>
      <c r="K70" s="16">
        <v>5</v>
      </c>
      <c r="L70" s="16">
        <v>10</v>
      </c>
      <c r="M70" s="17">
        <v>-14</v>
      </c>
    </row>
    <row r="71" spans="1:13" x14ac:dyDescent="0.2">
      <c r="A71" s="6" t="s">
        <v>58</v>
      </c>
      <c r="B71" s="16">
        <v>99</v>
      </c>
      <c r="C71" s="16">
        <v>42</v>
      </c>
      <c r="D71" s="16">
        <v>37</v>
      </c>
      <c r="E71" s="39">
        <v>20</v>
      </c>
      <c r="F71" s="16">
        <v>59</v>
      </c>
      <c r="G71" s="16">
        <v>17</v>
      </c>
      <c r="H71" s="16">
        <v>23</v>
      </c>
      <c r="I71" s="39">
        <v>19</v>
      </c>
      <c r="J71" s="16">
        <v>40</v>
      </c>
      <c r="K71" s="16">
        <v>25</v>
      </c>
      <c r="L71" s="16">
        <v>14</v>
      </c>
      <c r="M71" s="17">
        <v>1</v>
      </c>
    </row>
    <row r="72" spans="1:13" x14ac:dyDescent="0.2">
      <c r="A72" s="6" t="s">
        <v>99</v>
      </c>
      <c r="B72" s="16">
        <v>138</v>
      </c>
      <c r="C72" s="16">
        <v>52</v>
      </c>
      <c r="D72" s="16">
        <v>41</v>
      </c>
      <c r="E72" s="39">
        <v>45</v>
      </c>
      <c r="F72" s="16">
        <v>75</v>
      </c>
      <c r="G72" s="16">
        <v>22</v>
      </c>
      <c r="H72" s="16">
        <v>30</v>
      </c>
      <c r="I72" s="39">
        <v>23</v>
      </c>
      <c r="J72" s="16">
        <v>63</v>
      </c>
      <c r="K72" s="16">
        <v>30</v>
      </c>
      <c r="L72" s="16">
        <v>11</v>
      </c>
      <c r="M72" s="17">
        <v>22</v>
      </c>
    </row>
    <row r="73" spans="1:13" x14ac:dyDescent="0.2">
      <c r="A73" s="6" t="s">
        <v>59</v>
      </c>
      <c r="B73" s="16">
        <v>45</v>
      </c>
      <c r="C73" s="16">
        <v>13</v>
      </c>
      <c r="D73" s="16">
        <v>9</v>
      </c>
      <c r="E73" s="39">
        <v>23</v>
      </c>
      <c r="F73" s="16">
        <v>54</v>
      </c>
      <c r="G73" s="16">
        <v>13</v>
      </c>
      <c r="H73" s="16">
        <v>19</v>
      </c>
      <c r="I73" s="39">
        <v>22</v>
      </c>
      <c r="J73" s="16">
        <v>-9</v>
      </c>
      <c r="K73" s="16">
        <v>0</v>
      </c>
      <c r="L73" s="16">
        <v>-10</v>
      </c>
      <c r="M73" s="17">
        <v>1</v>
      </c>
    </row>
    <row r="74" spans="1:13" x14ac:dyDescent="0.2">
      <c r="A74" s="6" t="s">
        <v>100</v>
      </c>
      <c r="B74" s="16">
        <v>10</v>
      </c>
      <c r="C74" s="16">
        <v>2</v>
      </c>
      <c r="D74" s="16">
        <v>7</v>
      </c>
      <c r="E74" s="39">
        <v>1</v>
      </c>
      <c r="F74" s="16">
        <v>6</v>
      </c>
      <c r="G74" s="16">
        <v>2</v>
      </c>
      <c r="H74" s="16">
        <v>2</v>
      </c>
      <c r="I74" s="39">
        <v>2</v>
      </c>
      <c r="J74" s="16">
        <v>4</v>
      </c>
      <c r="K74" s="16">
        <v>0</v>
      </c>
      <c r="L74" s="16">
        <v>5</v>
      </c>
      <c r="M74" s="17">
        <v>-1</v>
      </c>
    </row>
    <row r="75" spans="1:13" x14ac:dyDescent="0.2">
      <c r="A75" s="5" t="str">
        <f>VLOOKUP("&lt;Zeilentitel_9&gt;",Uebersetzungen!$B$3:$E$103,Uebersetzungen!$B$2+1,FALSE)</f>
        <v>Region Plessur</v>
      </c>
      <c r="B75" s="8">
        <v>1891</v>
      </c>
      <c r="C75" s="8">
        <v>991</v>
      </c>
      <c r="D75" s="8">
        <v>290</v>
      </c>
      <c r="E75" s="44">
        <v>610</v>
      </c>
      <c r="F75" s="8">
        <v>1571</v>
      </c>
      <c r="G75" s="8">
        <v>545</v>
      </c>
      <c r="H75" s="8">
        <v>419</v>
      </c>
      <c r="I75" s="44">
        <v>607</v>
      </c>
      <c r="J75" s="8">
        <v>320</v>
      </c>
      <c r="K75" s="8">
        <v>446</v>
      </c>
      <c r="L75" s="8">
        <v>-129</v>
      </c>
      <c r="M75" s="10">
        <v>3</v>
      </c>
    </row>
    <row r="76" spans="1:13" x14ac:dyDescent="0.2">
      <c r="A76" s="6" t="s">
        <v>67</v>
      </c>
      <c r="B76" s="16">
        <v>1356</v>
      </c>
      <c r="C76" s="16">
        <v>630</v>
      </c>
      <c r="D76" s="16">
        <v>203</v>
      </c>
      <c r="E76" s="39">
        <v>523</v>
      </c>
      <c r="F76" s="16">
        <v>994</v>
      </c>
      <c r="G76" s="16">
        <v>367</v>
      </c>
      <c r="H76" s="16">
        <v>279</v>
      </c>
      <c r="I76" s="39">
        <v>348</v>
      </c>
      <c r="J76" s="16">
        <v>362</v>
      </c>
      <c r="K76" s="16">
        <v>263</v>
      </c>
      <c r="L76" s="16">
        <v>-76</v>
      </c>
      <c r="M76" s="17">
        <v>175</v>
      </c>
    </row>
    <row r="77" spans="1:13" x14ac:dyDescent="0.2">
      <c r="A77" s="6" t="s">
        <v>68</v>
      </c>
      <c r="B77" s="16">
        <v>263</v>
      </c>
      <c r="C77" s="16">
        <v>198</v>
      </c>
      <c r="D77" s="16">
        <v>23</v>
      </c>
      <c r="E77" s="39">
        <v>42</v>
      </c>
      <c r="F77" s="16">
        <v>312</v>
      </c>
      <c r="G77" s="16">
        <v>70</v>
      </c>
      <c r="H77" s="16">
        <v>62</v>
      </c>
      <c r="I77" s="39">
        <v>180</v>
      </c>
      <c r="J77" s="16">
        <v>-49</v>
      </c>
      <c r="K77" s="16">
        <v>128</v>
      </c>
      <c r="L77" s="16">
        <v>-39</v>
      </c>
      <c r="M77" s="17">
        <v>-138</v>
      </c>
    </row>
    <row r="78" spans="1:13" x14ac:dyDescent="0.2">
      <c r="A78" s="6" t="s">
        <v>69</v>
      </c>
      <c r="B78" s="16">
        <v>272</v>
      </c>
      <c r="C78" s="16">
        <v>163</v>
      </c>
      <c r="D78" s="16">
        <v>64</v>
      </c>
      <c r="E78" s="39">
        <v>45</v>
      </c>
      <c r="F78" s="16">
        <v>265</v>
      </c>
      <c r="G78" s="16">
        <v>108</v>
      </c>
      <c r="H78" s="16">
        <v>78</v>
      </c>
      <c r="I78" s="39">
        <v>79</v>
      </c>
      <c r="J78" s="16">
        <v>7</v>
      </c>
      <c r="K78" s="16">
        <v>55</v>
      </c>
      <c r="L78" s="16">
        <v>-14</v>
      </c>
      <c r="M78" s="17">
        <v>-34</v>
      </c>
    </row>
    <row r="79" spans="1:13" x14ac:dyDescent="0.2">
      <c r="A79" s="5" t="str">
        <f>VLOOKUP("&lt;Zeilentitel_10&gt;",Uebersetzungen!$B$3:$E$103,Uebersetzungen!$B$2+1,FALSE)</f>
        <v>Region Prättigau/Davos</v>
      </c>
      <c r="B79" s="8">
        <v>1116</v>
      </c>
      <c r="C79" s="8">
        <v>637</v>
      </c>
      <c r="D79" s="8">
        <v>206</v>
      </c>
      <c r="E79" s="44">
        <v>273</v>
      </c>
      <c r="F79" s="8">
        <v>982</v>
      </c>
      <c r="G79" s="8">
        <v>447</v>
      </c>
      <c r="H79" s="8">
        <v>238</v>
      </c>
      <c r="I79" s="44">
        <v>297</v>
      </c>
      <c r="J79" s="8">
        <v>134</v>
      </c>
      <c r="K79" s="8">
        <v>190</v>
      </c>
      <c r="L79" s="8">
        <v>-32</v>
      </c>
      <c r="M79" s="10">
        <v>-24</v>
      </c>
    </row>
    <row r="80" spans="1:13" x14ac:dyDescent="0.2">
      <c r="A80" s="6" t="s">
        <v>61</v>
      </c>
      <c r="B80" s="16">
        <v>590</v>
      </c>
      <c r="C80" s="16">
        <v>413</v>
      </c>
      <c r="D80" s="16">
        <v>108</v>
      </c>
      <c r="E80" s="39">
        <v>69</v>
      </c>
      <c r="F80" s="16">
        <v>564</v>
      </c>
      <c r="G80" s="16">
        <v>267</v>
      </c>
      <c r="H80" s="16">
        <v>153</v>
      </c>
      <c r="I80" s="39">
        <v>144</v>
      </c>
      <c r="J80" s="16">
        <v>26</v>
      </c>
      <c r="K80" s="16">
        <v>146</v>
      </c>
      <c r="L80" s="16">
        <v>-45</v>
      </c>
      <c r="M80" s="17">
        <v>-75</v>
      </c>
    </row>
    <row r="81" spans="1:13" x14ac:dyDescent="0.2">
      <c r="A81" s="6" t="s">
        <v>62</v>
      </c>
      <c r="B81" s="16">
        <v>15</v>
      </c>
      <c r="C81" s="16">
        <v>4</v>
      </c>
      <c r="D81" s="16">
        <v>4</v>
      </c>
      <c r="E81" s="39">
        <v>7</v>
      </c>
      <c r="F81" s="16">
        <v>13</v>
      </c>
      <c r="G81" s="16">
        <v>5</v>
      </c>
      <c r="H81" s="16">
        <v>5</v>
      </c>
      <c r="I81" s="39">
        <v>3</v>
      </c>
      <c r="J81" s="16">
        <v>2</v>
      </c>
      <c r="K81" s="16">
        <v>-1</v>
      </c>
      <c r="L81" s="16">
        <v>-1</v>
      </c>
      <c r="M81" s="17">
        <v>4</v>
      </c>
    </row>
    <row r="82" spans="1:13" x14ac:dyDescent="0.2">
      <c r="A82" s="6" t="s">
        <v>63</v>
      </c>
      <c r="B82" s="16">
        <v>1</v>
      </c>
      <c r="C82" s="16">
        <v>0</v>
      </c>
      <c r="D82" s="16">
        <v>0</v>
      </c>
      <c r="E82" s="39">
        <v>1</v>
      </c>
      <c r="F82" s="16">
        <v>3</v>
      </c>
      <c r="G82" s="16">
        <v>1</v>
      </c>
      <c r="H82" s="16">
        <v>0</v>
      </c>
      <c r="I82" s="39">
        <v>2</v>
      </c>
      <c r="J82" s="16">
        <v>-2</v>
      </c>
      <c r="K82" s="16">
        <v>-1</v>
      </c>
      <c r="L82" s="16">
        <v>0</v>
      </c>
      <c r="M82" s="17">
        <v>-1</v>
      </c>
    </row>
    <row r="83" spans="1:13" x14ac:dyDescent="0.2">
      <c r="A83" s="6" t="s">
        <v>64</v>
      </c>
      <c r="B83" s="16">
        <v>28</v>
      </c>
      <c r="C83" s="16">
        <v>17</v>
      </c>
      <c r="D83" s="16">
        <v>3</v>
      </c>
      <c r="E83" s="39">
        <v>8</v>
      </c>
      <c r="F83" s="16">
        <v>26</v>
      </c>
      <c r="G83" s="16">
        <v>6</v>
      </c>
      <c r="H83" s="16">
        <v>6</v>
      </c>
      <c r="I83" s="39">
        <v>14</v>
      </c>
      <c r="J83" s="16">
        <v>2</v>
      </c>
      <c r="K83" s="16">
        <v>11</v>
      </c>
      <c r="L83" s="16">
        <v>-3</v>
      </c>
      <c r="M83" s="17">
        <v>-6</v>
      </c>
    </row>
    <row r="84" spans="1:13" x14ac:dyDescent="0.2">
      <c r="A84" s="6" t="s">
        <v>101</v>
      </c>
      <c r="B84" s="16">
        <v>178</v>
      </c>
      <c r="C84" s="16">
        <v>91</v>
      </c>
      <c r="D84" s="16">
        <v>44</v>
      </c>
      <c r="E84" s="39">
        <v>43</v>
      </c>
      <c r="F84" s="16">
        <v>154</v>
      </c>
      <c r="G84" s="16">
        <v>73</v>
      </c>
      <c r="H84" s="16">
        <v>35</v>
      </c>
      <c r="I84" s="39">
        <v>46</v>
      </c>
      <c r="J84" s="16">
        <v>24</v>
      </c>
      <c r="K84" s="16">
        <v>18</v>
      </c>
      <c r="L84" s="16">
        <v>9</v>
      </c>
      <c r="M84" s="17">
        <v>-3</v>
      </c>
    </row>
    <row r="85" spans="1:13" x14ac:dyDescent="0.2">
      <c r="A85" s="6" t="s">
        <v>90</v>
      </c>
      <c r="B85" s="16">
        <v>2</v>
      </c>
      <c r="C85" s="16">
        <v>0</v>
      </c>
      <c r="D85" s="16">
        <v>2</v>
      </c>
      <c r="E85" s="39">
        <v>0</v>
      </c>
      <c r="F85" s="16">
        <v>4</v>
      </c>
      <c r="G85" s="16">
        <v>4</v>
      </c>
      <c r="H85" s="16">
        <v>0</v>
      </c>
      <c r="I85" s="39">
        <v>0</v>
      </c>
      <c r="J85" s="16">
        <v>-2</v>
      </c>
      <c r="K85" s="16">
        <v>-4</v>
      </c>
      <c r="L85" s="16">
        <v>2</v>
      </c>
      <c r="M85" s="17">
        <v>0</v>
      </c>
    </row>
    <row r="86" spans="1:13" x14ac:dyDescent="0.2">
      <c r="A86" s="6" t="s">
        <v>65</v>
      </c>
      <c r="B86" s="16">
        <v>28</v>
      </c>
      <c r="C86" s="16">
        <v>8</v>
      </c>
      <c r="D86" s="16">
        <v>5</v>
      </c>
      <c r="E86" s="39">
        <v>15</v>
      </c>
      <c r="F86" s="16">
        <v>25</v>
      </c>
      <c r="G86" s="16">
        <v>8</v>
      </c>
      <c r="H86" s="16">
        <v>4</v>
      </c>
      <c r="I86" s="39">
        <v>13</v>
      </c>
      <c r="J86" s="16">
        <v>3</v>
      </c>
      <c r="K86" s="16">
        <v>0</v>
      </c>
      <c r="L86" s="16">
        <v>1</v>
      </c>
      <c r="M86" s="17">
        <v>2</v>
      </c>
    </row>
    <row r="87" spans="1:13" x14ac:dyDescent="0.2">
      <c r="A87" s="6" t="s">
        <v>66</v>
      </c>
      <c r="B87" s="16">
        <v>76</v>
      </c>
      <c r="C87" s="16">
        <v>25</v>
      </c>
      <c r="D87" s="16">
        <v>6</v>
      </c>
      <c r="E87" s="39">
        <v>45</v>
      </c>
      <c r="F87" s="16">
        <v>58</v>
      </c>
      <c r="G87" s="16">
        <v>28</v>
      </c>
      <c r="H87" s="16">
        <v>7</v>
      </c>
      <c r="I87" s="39">
        <v>23</v>
      </c>
      <c r="J87" s="16">
        <v>18</v>
      </c>
      <c r="K87" s="16">
        <v>-3</v>
      </c>
      <c r="L87" s="16">
        <v>-1</v>
      </c>
      <c r="M87" s="17">
        <v>22</v>
      </c>
    </row>
    <row r="88" spans="1:13" x14ac:dyDescent="0.2">
      <c r="A88" s="6" t="s">
        <v>78</v>
      </c>
      <c r="B88" s="16">
        <v>66</v>
      </c>
      <c r="C88" s="16">
        <v>22</v>
      </c>
      <c r="D88" s="16">
        <v>11</v>
      </c>
      <c r="E88" s="39">
        <v>33</v>
      </c>
      <c r="F88" s="16">
        <v>53</v>
      </c>
      <c r="G88" s="16">
        <v>26</v>
      </c>
      <c r="H88" s="16">
        <v>7</v>
      </c>
      <c r="I88" s="39">
        <v>20</v>
      </c>
      <c r="J88" s="16">
        <v>13</v>
      </c>
      <c r="K88" s="16">
        <v>-4</v>
      </c>
      <c r="L88" s="16">
        <v>4</v>
      </c>
      <c r="M88" s="17">
        <v>13</v>
      </c>
    </row>
    <row r="89" spans="1:13" x14ac:dyDescent="0.2">
      <c r="A89" s="6" t="s">
        <v>79</v>
      </c>
      <c r="B89" s="16">
        <v>88</v>
      </c>
      <c r="C89" s="16">
        <v>36</v>
      </c>
      <c r="D89" s="16">
        <v>15</v>
      </c>
      <c r="E89" s="39">
        <v>37</v>
      </c>
      <c r="F89" s="16">
        <v>62</v>
      </c>
      <c r="G89" s="16">
        <v>20</v>
      </c>
      <c r="H89" s="16">
        <v>21</v>
      </c>
      <c r="I89" s="39">
        <v>21</v>
      </c>
      <c r="J89" s="16">
        <v>26</v>
      </c>
      <c r="K89" s="16">
        <v>16</v>
      </c>
      <c r="L89" s="16">
        <v>-6</v>
      </c>
      <c r="M89" s="17">
        <v>16</v>
      </c>
    </row>
    <row r="90" spans="1:13" x14ac:dyDescent="0.2">
      <c r="A90" s="6" t="s">
        <v>80</v>
      </c>
      <c r="B90" s="16">
        <v>44</v>
      </c>
      <c r="C90" s="16">
        <v>21</v>
      </c>
      <c r="D90" s="16">
        <v>8</v>
      </c>
      <c r="E90" s="39">
        <v>15</v>
      </c>
      <c r="F90" s="16">
        <v>20</v>
      </c>
      <c r="G90" s="16">
        <v>9</v>
      </c>
      <c r="H90" s="16">
        <v>0</v>
      </c>
      <c r="I90" s="39">
        <v>11</v>
      </c>
      <c r="J90" s="16">
        <v>24</v>
      </c>
      <c r="K90" s="16">
        <v>12</v>
      </c>
      <c r="L90" s="16">
        <v>8</v>
      </c>
      <c r="M90" s="17">
        <v>4</v>
      </c>
    </row>
    <row r="91" spans="1:13" x14ac:dyDescent="0.2">
      <c r="A91" s="5" t="str">
        <f>VLOOKUP("&lt;Zeilentitel_11&gt;",Uebersetzungen!$B$3:$E$103,Uebersetzungen!$B$2+1,FALSE)</f>
        <v>Region Surselva</v>
      </c>
      <c r="B91" s="8">
        <v>764</v>
      </c>
      <c r="C91" s="8">
        <v>411</v>
      </c>
      <c r="D91" s="8">
        <v>87</v>
      </c>
      <c r="E91" s="44">
        <v>266</v>
      </c>
      <c r="F91" s="8">
        <v>676</v>
      </c>
      <c r="G91" s="8">
        <v>239</v>
      </c>
      <c r="H91" s="8">
        <v>99</v>
      </c>
      <c r="I91" s="44">
        <v>338</v>
      </c>
      <c r="J91" s="8">
        <v>88</v>
      </c>
      <c r="K91" s="8">
        <v>172</v>
      </c>
      <c r="L91" s="8">
        <v>-12</v>
      </c>
      <c r="M91" s="10">
        <v>-72</v>
      </c>
    </row>
    <row r="92" spans="1:13" x14ac:dyDescent="0.2">
      <c r="A92" s="6" t="s">
        <v>6</v>
      </c>
      <c r="B92" s="16">
        <v>12</v>
      </c>
      <c r="C92" s="16">
        <v>8</v>
      </c>
      <c r="D92" s="16">
        <v>3</v>
      </c>
      <c r="E92" s="39">
        <v>1</v>
      </c>
      <c r="F92" s="16">
        <v>15</v>
      </c>
      <c r="G92" s="16">
        <v>10</v>
      </c>
      <c r="H92" s="16">
        <v>0</v>
      </c>
      <c r="I92" s="39">
        <v>5</v>
      </c>
      <c r="J92" s="16">
        <v>-3</v>
      </c>
      <c r="K92" s="16">
        <v>-2</v>
      </c>
      <c r="L92" s="16">
        <v>3</v>
      </c>
      <c r="M92" s="17">
        <v>-4</v>
      </c>
    </row>
    <row r="93" spans="1:13" x14ac:dyDescent="0.2">
      <c r="A93" s="6" t="s">
        <v>7</v>
      </c>
      <c r="B93" s="16">
        <v>131</v>
      </c>
      <c r="C93" s="16">
        <v>65</v>
      </c>
      <c r="D93" s="16">
        <v>16</v>
      </c>
      <c r="E93" s="39">
        <v>50</v>
      </c>
      <c r="F93" s="16">
        <v>179</v>
      </c>
      <c r="G93" s="16">
        <v>44</v>
      </c>
      <c r="H93" s="16">
        <v>19</v>
      </c>
      <c r="I93" s="39">
        <v>116</v>
      </c>
      <c r="J93" s="16">
        <v>-48</v>
      </c>
      <c r="K93" s="16">
        <v>21</v>
      </c>
      <c r="L93" s="16">
        <v>-3</v>
      </c>
      <c r="M93" s="17">
        <v>-66</v>
      </c>
    </row>
    <row r="94" spans="1:13" x14ac:dyDescent="0.2">
      <c r="A94" s="6" t="s">
        <v>8</v>
      </c>
      <c r="B94" s="16">
        <v>20</v>
      </c>
      <c r="C94" s="16">
        <v>11</v>
      </c>
      <c r="D94" s="16">
        <v>2</v>
      </c>
      <c r="E94" s="39">
        <v>7</v>
      </c>
      <c r="F94" s="16">
        <v>10</v>
      </c>
      <c r="G94" s="16">
        <v>1</v>
      </c>
      <c r="H94" s="16">
        <v>0</v>
      </c>
      <c r="I94" s="39">
        <v>9</v>
      </c>
      <c r="J94" s="16">
        <v>10</v>
      </c>
      <c r="K94" s="16">
        <v>10</v>
      </c>
      <c r="L94" s="16">
        <v>2</v>
      </c>
      <c r="M94" s="17">
        <v>-2</v>
      </c>
    </row>
    <row r="95" spans="1:13" x14ac:dyDescent="0.2">
      <c r="A95" s="6" t="s">
        <v>9</v>
      </c>
      <c r="B95" s="16">
        <v>40</v>
      </c>
      <c r="C95" s="16">
        <v>14</v>
      </c>
      <c r="D95" s="16">
        <v>1</v>
      </c>
      <c r="E95" s="39">
        <v>25</v>
      </c>
      <c r="F95" s="16">
        <v>27</v>
      </c>
      <c r="G95" s="16">
        <v>8</v>
      </c>
      <c r="H95" s="16">
        <v>8</v>
      </c>
      <c r="I95" s="39">
        <v>11</v>
      </c>
      <c r="J95" s="16">
        <v>13</v>
      </c>
      <c r="K95" s="16">
        <v>6</v>
      </c>
      <c r="L95" s="16">
        <v>-7</v>
      </c>
      <c r="M95" s="17">
        <v>14</v>
      </c>
    </row>
    <row r="96" spans="1:13" x14ac:dyDescent="0.2">
      <c r="A96" s="6" t="s">
        <v>10</v>
      </c>
      <c r="B96" s="16">
        <v>42</v>
      </c>
      <c r="C96" s="16">
        <v>33</v>
      </c>
      <c r="D96" s="16">
        <v>5</v>
      </c>
      <c r="E96" s="39">
        <v>4</v>
      </c>
      <c r="F96" s="16">
        <v>35</v>
      </c>
      <c r="G96" s="16">
        <v>20</v>
      </c>
      <c r="H96" s="16">
        <v>4</v>
      </c>
      <c r="I96" s="39">
        <v>11</v>
      </c>
      <c r="J96" s="16">
        <v>7</v>
      </c>
      <c r="K96" s="16">
        <v>13</v>
      </c>
      <c r="L96" s="16">
        <v>1</v>
      </c>
      <c r="M96" s="17">
        <v>-7</v>
      </c>
    </row>
    <row r="97" spans="1:13" x14ac:dyDescent="0.2">
      <c r="A97" s="6" t="s">
        <v>11</v>
      </c>
      <c r="B97" s="16">
        <v>37</v>
      </c>
      <c r="C97" s="16">
        <v>16</v>
      </c>
      <c r="D97" s="16">
        <v>11</v>
      </c>
      <c r="E97" s="39">
        <v>10</v>
      </c>
      <c r="F97" s="16">
        <v>43</v>
      </c>
      <c r="G97" s="16">
        <v>17</v>
      </c>
      <c r="H97" s="16">
        <v>10</v>
      </c>
      <c r="I97" s="39">
        <v>16</v>
      </c>
      <c r="J97" s="16">
        <v>-6</v>
      </c>
      <c r="K97" s="16">
        <v>-1</v>
      </c>
      <c r="L97" s="16">
        <v>1</v>
      </c>
      <c r="M97" s="17">
        <v>-6</v>
      </c>
    </row>
    <row r="98" spans="1:13" x14ac:dyDescent="0.2">
      <c r="A98" s="6" t="s">
        <v>12</v>
      </c>
      <c r="B98" s="16">
        <v>176</v>
      </c>
      <c r="C98" s="16">
        <v>93</v>
      </c>
      <c r="D98" s="16">
        <v>11</v>
      </c>
      <c r="E98" s="39">
        <v>72</v>
      </c>
      <c r="F98" s="16">
        <v>131</v>
      </c>
      <c r="G98" s="16">
        <v>40</v>
      </c>
      <c r="H98" s="16">
        <v>26</v>
      </c>
      <c r="I98" s="39">
        <v>65</v>
      </c>
      <c r="J98" s="16">
        <v>45</v>
      </c>
      <c r="K98" s="16">
        <v>53</v>
      </c>
      <c r="L98" s="16">
        <v>-15</v>
      </c>
      <c r="M98" s="17">
        <v>7</v>
      </c>
    </row>
    <row r="99" spans="1:13" x14ac:dyDescent="0.2">
      <c r="A99" s="6" t="s">
        <v>23</v>
      </c>
      <c r="B99" s="16">
        <v>18</v>
      </c>
      <c r="C99" s="16">
        <v>12</v>
      </c>
      <c r="D99" s="16">
        <v>4</v>
      </c>
      <c r="E99" s="39">
        <v>2</v>
      </c>
      <c r="F99" s="16">
        <v>11</v>
      </c>
      <c r="G99" s="16">
        <v>8</v>
      </c>
      <c r="H99" s="16">
        <v>0</v>
      </c>
      <c r="I99" s="39">
        <v>3</v>
      </c>
      <c r="J99" s="16">
        <v>7</v>
      </c>
      <c r="K99" s="16">
        <v>4</v>
      </c>
      <c r="L99" s="16">
        <v>4</v>
      </c>
      <c r="M99" s="17">
        <v>-1</v>
      </c>
    </row>
    <row r="100" spans="1:13" x14ac:dyDescent="0.2">
      <c r="A100" s="6" t="s">
        <v>81</v>
      </c>
      <c r="B100" s="16">
        <v>47</v>
      </c>
      <c r="C100" s="16">
        <v>36</v>
      </c>
      <c r="D100" s="16">
        <v>6</v>
      </c>
      <c r="E100" s="39">
        <v>5</v>
      </c>
      <c r="F100" s="16">
        <v>31</v>
      </c>
      <c r="G100" s="16">
        <v>10</v>
      </c>
      <c r="H100" s="16">
        <v>5</v>
      </c>
      <c r="I100" s="39">
        <v>16</v>
      </c>
      <c r="J100" s="16">
        <v>16</v>
      </c>
      <c r="K100" s="16">
        <v>26</v>
      </c>
      <c r="L100" s="16">
        <v>1</v>
      </c>
      <c r="M100" s="17">
        <v>-11</v>
      </c>
    </row>
    <row r="101" spans="1:13" x14ac:dyDescent="0.2">
      <c r="A101" s="6" t="s">
        <v>82</v>
      </c>
      <c r="B101" s="16">
        <v>114</v>
      </c>
      <c r="C101" s="16">
        <v>55</v>
      </c>
      <c r="D101" s="16">
        <v>11</v>
      </c>
      <c r="E101" s="39">
        <v>48</v>
      </c>
      <c r="F101" s="16">
        <v>77</v>
      </c>
      <c r="G101" s="16">
        <v>38</v>
      </c>
      <c r="H101" s="16">
        <v>9</v>
      </c>
      <c r="I101" s="39">
        <v>30</v>
      </c>
      <c r="J101" s="16">
        <v>37</v>
      </c>
      <c r="K101" s="16">
        <v>17</v>
      </c>
      <c r="L101" s="16">
        <v>2</v>
      </c>
      <c r="M101" s="17">
        <v>18</v>
      </c>
    </row>
    <row r="102" spans="1:13" x14ac:dyDescent="0.2">
      <c r="A102" s="6" t="s">
        <v>83</v>
      </c>
      <c r="B102" s="16">
        <v>10</v>
      </c>
      <c r="C102" s="16">
        <v>4</v>
      </c>
      <c r="D102" s="16">
        <v>1</v>
      </c>
      <c r="E102" s="39">
        <v>5</v>
      </c>
      <c r="F102" s="16">
        <v>4</v>
      </c>
      <c r="G102" s="16">
        <v>0</v>
      </c>
      <c r="H102" s="16">
        <v>2</v>
      </c>
      <c r="I102" s="39">
        <v>2</v>
      </c>
      <c r="J102" s="16">
        <v>6</v>
      </c>
      <c r="K102" s="16">
        <v>4</v>
      </c>
      <c r="L102" s="16">
        <v>-1</v>
      </c>
      <c r="M102" s="17">
        <v>3</v>
      </c>
    </row>
    <row r="103" spans="1:13" x14ac:dyDescent="0.2">
      <c r="A103" s="6" t="s">
        <v>84</v>
      </c>
      <c r="B103" s="16">
        <v>22</v>
      </c>
      <c r="C103" s="16">
        <v>14</v>
      </c>
      <c r="D103" s="16">
        <v>2</v>
      </c>
      <c r="E103" s="39">
        <v>6</v>
      </c>
      <c r="F103" s="16">
        <v>20</v>
      </c>
      <c r="G103" s="16">
        <v>6</v>
      </c>
      <c r="H103" s="16">
        <v>2</v>
      </c>
      <c r="I103" s="39">
        <v>12</v>
      </c>
      <c r="J103" s="16">
        <v>2</v>
      </c>
      <c r="K103" s="16">
        <v>8</v>
      </c>
      <c r="L103" s="16">
        <v>0</v>
      </c>
      <c r="M103" s="17">
        <v>-6</v>
      </c>
    </row>
    <row r="104" spans="1:13" x14ac:dyDescent="0.2">
      <c r="A104" s="6" t="s">
        <v>85</v>
      </c>
      <c r="B104" s="16">
        <v>41</v>
      </c>
      <c r="C104" s="16">
        <v>28</v>
      </c>
      <c r="D104" s="16">
        <v>5</v>
      </c>
      <c r="E104" s="39">
        <v>8</v>
      </c>
      <c r="F104" s="16">
        <v>36</v>
      </c>
      <c r="G104" s="16">
        <v>12</v>
      </c>
      <c r="H104" s="16">
        <v>8</v>
      </c>
      <c r="I104" s="39">
        <v>16</v>
      </c>
      <c r="J104" s="16">
        <v>5</v>
      </c>
      <c r="K104" s="16">
        <v>16</v>
      </c>
      <c r="L104" s="16">
        <v>-3</v>
      </c>
      <c r="M104" s="17">
        <v>-8</v>
      </c>
    </row>
    <row r="105" spans="1:13" x14ac:dyDescent="0.2">
      <c r="A105" s="6" t="s">
        <v>86</v>
      </c>
      <c r="B105" s="16">
        <v>29</v>
      </c>
      <c r="C105" s="16">
        <v>13</v>
      </c>
      <c r="D105" s="16">
        <v>5</v>
      </c>
      <c r="E105" s="39">
        <v>11</v>
      </c>
      <c r="F105" s="16">
        <v>29</v>
      </c>
      <c r="G105" s="16">
        <v>9</v>
      </c>
      <c r="H105" s="16">
        <v>5</v>
      </c>
      <c r="I105" s="39">
        <v>15</v>
      </c>
      <c r="J105" s="16">
        <v>0</v>
      </c>
      <c r="K105" s="16">
        <v>4</v>
      </c>
      <c r="L105" s="16">
        <v>0</v>
      </c>
      <c r="M105" s="17">
        <v>-4</v>
      </c>
    </row>
    <row r="106" spans="1:13" x14ac:dyDescent="0.2">
      <c r="A106" s="6" t="s">
        <v>91</v>
      </c>
      <c r="B106" s="16">
        <v>25</v>
      </c>
      <c r="C106" s="16">
        <v>9</v>
      </c>
      <c r="D106" s="16">
        <v>4</v>
      </c>
      <c r="E106" s="39">
        <v>12</v>
      </c>
      <c r="F106" s="16">
        <v>28</v>
      </c>
      <c r="G106" s="16">
        <v>16</v>
      </c>
      <c r="H106" s="16">
        <v>1</v>
      </c>
      <c r="I106" s="39">
        <v>11</v>
      </c>
      <c r="J106" s="16">
        <v>-3</v>
      </c>
      <c r="K106" s="16">
        <v>-7</v>
      </c>
      <c r="L106" s="16">
        <v>3</v>
      </c>
      <c r="M106" s="17">
        <v>1</v>
      </c>
    </row>
    <row r="107" spans="1:13" x14ac:dyDescent="0.2">
      <c r="A107" s="5" t="str">
        <f>VLOOKUP("&lt;Zeilentitel_12&gt;",Uebersetzungen!$B$3:$E$103,Uebersetzungen!$B$2+1,FALSE)</f>
        <v>Region Viamala</v>
      </c>
      <c r="B107" s="8">
        <v>506</v>
      </c>
      <c r="C107" s="8">
        <v>211</v>
      </c>
      <c r="D107" s="8">
        <v>34</v>
      </c>
      <c r="E107" s="44">
        <v>261</v>
      </c>
      <c r="F107" s="8">
        <v>431</v>
      </c>
      <c r="G107" s="8">
        <v>141</v>
      </c>
      <c r="H107" s="8">
        <v>76</v>
      </c>
      <c r="I107" s="44">
        <v>214</v>
      </c>
      <c r="J107" s="8">
        <v>75</v>
      </c>
      <c r="K107" s="8">
        <v>70</v>
      </c>
      <c r="L107" s="8">
        <v>-42</v>
      </c>
      <c r="M107" s="10">
        <v>47</v>
      </c>
    </row>
    <row r="108" spans="1:13" x14ac:dyDescent="0.2">
      <c r="A108" s="6" t="s">
        <v>13</v>
      </c>
      <c r="B108" s="16">
        <v>10</v>
      </c>
      <c r="C108" s="16">
        <v>6</v>
      </c>
      <c r="D108" s="16">
        <v>0</v>
      </c>
      <c r="E108" s="39">
        <v>4</v>
      </c>
      <c r="F108" s="16">
        <v>9</v>
      </c>
      <c r="G108" s="16">
        <v>2</v>
      </c>
      <c r="H108" s="16">
        <v>1</v>
      </c>
      <c r="I108" s="39">
        <v>6</v>
      </c>
      <c r="J108" s="16">
        <v>1</v>
      </c>
      <c r="K108" s="16">
        <v>4</v>
      </c>
      <c r="L108" s="16">
        <v>-1</v>
      </c>
      <c r="M108" s="17">
        <v>-2</v>
      </c>
    </row>
    <row r="109" spans="1:13" x14ac:dyDescent="0.2">
      <c r="A109" s="6" t="s">
        <v>14</v>
      </c>
      <c r="B109" s="16">
        <v>15</v>
      </c>
      <c r="C109" s="16">
        <v>8</v>
      </c>
      <c r="D109" s="16">
        <v>0</v>
      </c>
      <c r="E109" s="39">
        <v>7</v>
      </c>
      <c r="F109" s="16">
        <v>8</v>
      </c>
      <c r="G109" s="16">
        <v>5</v>
      </c>
      <c r="H109" s="16">
        <v>1</v>
      </c>
      <c r="I109" s="39">
        <v>2</v>
      </c>
      <c r="J109" s="16">
        <v>7</v>
      </c>
      <c r="K109" s="16">
        <v>3</v>
      </c>
      <c r="L109" s="16">
        <v>-1</v>
      </c>
      <c r="M109" s="17">
        <v>5</v>
      </c>
    </row>
    <row r="110" spans="1:13" x14ac:dyDescent="0.2">
      <c r="A110" s="6" t="s">
        <v>15</v>
      </c>
      <c r="B110" s="16">
        <v>8</v>
      </c>
      <c r="C110" s="16">
        <v>3</v>
      </c>
      <c r="D110" s="16">
        <v>0</v>
      </c>
      <c r="E110" s="39">
        <v>5</v>
      </c>
      <c r="F110" s="16">
        <v>4</v>
      </c>
      <c r="G110" s="16">
        <v>2</v>
      </c>
      <c r="H110" s="16">
        <v>1</v>
      </c>
      <c r="I110" s="39">
        <v>1</v>
      </c>
      <c r="J110" s="16">
        <v>4</v>
      </c>
      <c r="K110" s="16">
        <v>1</v>
      </c>
      <c r="L110" s="16">
        <v>-1</v>
      </c>
      <c r="M110" s="17">
        <v>4</v>
      </c>
    </row>
    <row r="111" spans="1:13" x14ac:dyDescent="0.2">
      <c r="A111" s="6" t="s">
        <v>16</v>
      </c>
      <c r="B111" s="16">
        <v>25</v>
      </c>
      <c r="C111" s="16">
        <v>6</v>
      </c>
      <c r="D111" s="16">
        <v>3</v>
      </c>
      <c r="E111" s="39">
        <v>16</v>
      </c>
      <c r="F111" s="16">
        <v>39</v>
      </c>
      <c r="G111" s="16">
        <v>19</v>
      </c>
      <c r="H111" s="16">
        <v>1</v>
      </c>
      <c r="I111" s="39">
        <v>19</v>
      </c>
      <c r="J111" s="16">
        <v>-14</v>
      </c>
      <c r="K111" s="16">
        <v>-13</v>
      </c>
      <c r="L111" s="16">
        <v>2</v>
      </c>
      <c r="M111" s="17">
        <v>-3</v>
      </c>
    </row>
    <row r="112" spans="1:13" x14ac:dyDescent="0.2">
      <c r="A112" s="6" t="s">
        <v>17</v>
      </c>
      <c r="B112" s="16">
        <v>150</v>
      </c>
      <c r="C112" s="16">
        <v>43</v>
      </c>
      <c r="D112" s="16">
        <v>11</v>
      </c>
      <c r="E112" s="39">
        <v>96</v>
      </c>
      <c r="F112" s="16">
        <v>129</v>
      </c>
      <c r="G112" s="16">
        <v>34</v>
      </c>
      <c r="H112" s="16">
        <v>18</v>
      </c>
      <c r="I112" s="39">
        <v>77</v>
      </c>
      <c r="J112" s="16">
        <v>21</v>
      </c>
      <c r="K112" s="16">
        <v>9</v>
      </c>
      <c r="L112" s="16">
        <v>-7</v>
      </c>
      <c r="M112" s="17">
        <v>19</v>
      </c>
    </row>
    <row r="113" spans="1:13" x14ac:dyDescent="0.2">
      <c r="A113" s="6" t="s">
        <v>18</v>
      </c>
      <c r="B113" s="16">
        <v>1</v>
      </c>
      <c r="C113" s="16">
        <v>1</v>
      </c>
      <c r="D113" s="16">
        <v>0</v>
      </c>
      <c r="E113" s="39">
        <v>0</v>
      </c>
      <c r="F113" s="16">
        <v>1</v>
      </c>
      <c r="G113" s="16">
        <v>0</v>
      </c>
      <c r="H113" s="16">
        <v>0</v>
      </c>
      <c r="I113" s="39">
        <v>1</v>
      </c>
      <c r="J113" s="16">
        <v>0</v>
      </c>
      <c r="K113" s="16">
        <v>1</v>
      </c>
      <c r="L113" s="16">
        <v>0</v>
      </c>
      <c r="M113" s="17">
        <v>-1</v>
      </c>
    </row>
    <row r="114" spans="1:13" x14ac:dyDescent="0.2">
      <c r="A114" s="6" t="s">
        <v>19</v>
      </c>
      <c r="B114" s="16">
        <v>12</v>
      </c>
      <c r="C114" s="16">
        <v>5</v>
      </c>
      <c r="D114" s="16">
        <v>0</v>
      </c>
      <c r="E114" s="39">
        <v>7</v>
      </c>
      <c r="F114" s="16">
        <v>9</v>
      </c>
      <c r="G114" s="16">
        <v>2</v>
      </c>
      <c r="H114" s="16">
        <v>3</v>
      </c>
      <c r="I114" s="39">
        <v>4</v>
      </c>
      <c r="J114" s="16">
        <v>3</v>
      </c>
      <c r="K114" s="16">
        <v>3</v>
      </c>
      <c r="L114" s="16">
        <v>-3</v>
      </c>
      <c r="M114" s="17">
        <v>3</v>
      </c>
    </row>
    <row r="115" spans="1:13" x14ac:dyDescent="0.2">
      <c r="A115" s="6" t="s">
        <v>20</v>
      </c>
      <c r="B115" s="16">
        <v>161</v>
      </c>
      <c r="C115" s="16">
        <v>67</v>
      </c>
      <c r="D115" s="16">
        <v>7</v>
      </c>
      <c r="E115" s="39">
        <v>87</v>
      </c>
      <c r="F115" s="16">
        <v>126</v>
      </c>
      <c r="G115" s="16">
        <v>37</v>
      </c>
      <c r="H115" s="16">
        <v>28</v>
      </c>
      <c r="I115" s="39">
        <v>61</v>
      </c>
      <c r="J115" s="16">
        <v>35</v>
      </c>
      <c r="K115" s="16">
        <v>30</v>
      </c>
      <c r="L115" s="16">
        <v>-21</v>
      </c>
      <c r="M115" s="17">
        <v>26</v>
      </c>
    </row>
    <row r="116" spans="1:13" x14ac:dyDescent="0.2">
      <c r="A116" s="6" t="s">
        <v>21</v>
      </c>
      <c r="B116" s="16">
        <v>1</v>
      </c>
      <c r="C116" s="16">
        <v>0</v>
      </c>
      <c r="D116" s="16">
        <v>0</v>
      </c>
      <c r="E116" s="39">
        <v>1</v>
      </c>
      <c r="F116" s="16">
        <v>2</v>
      </c>
      <c r="G116" s="16">
        <v>1</v>
      </c>
      <c r="H116" s="16">
        <v>0</v>
      </c>
      <c r="I116" s="39">
        <v>1</v>
      </c>
      <c r="J116" s="16">
        <v>-1</v>
      </c>
      <c r="K116" s="16">
        <v>-1</v>
      </c>
      <c r="L116" s="16">
        <v>0</v>
      </c>
      <c r="M116" s="17">
        <v>0</v>
      </c>
    </row>
    <row r="117" spans="1:13" x14ac:dyDescent="0.2">
      <c r="A117" s="6" t="s">
        <v>22</v>
      </c>
      <c r="B117" s="16">
        <v>0</v>
      </c>
      <c r="C117" s="16">
        <v>0</v>
      </c>
      <c r="D117" s="16">
        <v>0</v>
      </c>
      <c r="E117" s="39">
        <v>0</v>
      </c>
      <c r="F117" s="16">
        <v>2</v>
      </c>
      <c r="G117" s="16">
        <v>1</v>
      </c>
      <c r="H117" s="16">
        <v>0</v>
      </c>
      <c r="I117" s="39">
        <v>1</v>
      </c>
      <c r="J117" s="16">
        <v>-2</v>
      </c>
      <c r="K117" s="16">
        <v>-1</v>
      </c>
      <c r="L117" s="16">
        <v>0</v>
      </c>
      <c r="M117" s="17">
        <v>-1</v>
      </c>
    </row>
    <row r="118" spans="1:13" x14ac:dyDescent="0.2">
      <c r="A118" s="6" t="s">
        <v>24</v>
      </c>
      <c r="B118" s="16">
        <v>28</v>
      </c>
      <c r="C118" s="16">
        <v>14</v>
      </c>
      <c r="D118" s="16">
        <v>3</v>
      </c>
      <c r="E118" s="39">
        <v>11</v>
      </c>
      <c r="F118" s="16">
        <v>34</v>
      </c>
      <c r="G118" s="16">
        <v>14</v>
      </c>
      <c r="H118" s="16">
        <v>7</v>
      </c>
      <c r="I118" s="39">
        <v>13</v>
      </c>
      <c r="J118" s="16">
        <v>-6</v>
      </c>
      <c r="K118" s="16">
        <v>0</v>
      </c>
      <c r="L118" s="16">
        <v>-4</v>
      </c>
      <c r="M118" s="17">
        <v>-2</v>
      </c>
    </row>
    <row r="119" spans="1:13" x14ac:dyDescent="0.2">
      <c r="A119" s="6" t="s">
        <v>25</v>
      </c>
      <c r="B119" s="16">
        <v>7</v>
      </c>
      <c r="C119" s="16">
        <v>6</v>
      </c>
      <c r="D119" s="16">
        <v>1</v>
      </c>
      <c r="E119" s="39">
        <v>0</v>
      </c>
      <c r="F119" s="16">
        <v>5</v>
      </c>
      <c r="G119" s="16">
        <v>1</v>
      </c>
      <c r="H119" s="16">
        <v>1</v>
      </c>
      <c r="I119" s="39">
        <v>3</v>
      </c>
      <c r="J119" s="16">
        <v>2</v>
      </c>
      <c r="K119" s="16">
        <v>5</v>
      </c>
      <c r="L119" s="16">
        <v>0</v>
      </c>
      <c r="M119" s="17">
        <v>-3</v>
      </c>
    </row>
    <row r="120" spans="1:13" x14ac:dyDescent="0.2">
      <c r="A120" s="6" t="s">
        <v>26</v>
      </c>
      <c r="B120" s="16">
        <v>2</v>
      </c>
      <c r="C120" s="16">
        <v>1</v>
      </c>
      <c r="D120" s="16">
        <v>1</v>
      </c>
      <c r="E120" s="39">
        <v>0</v>
      </c>
      <c r="F120" s="16">
        <v>2</v>
      </c>
      <c r="G120" s="16">
        <v>2</v>
      </c>
      <c r="H120" s="16">
        <v>0</v>
      </c>
      <c r="I120" s="39">
        <v>0</v>
      </c>
      <c r="J120" s="16">
        <v>0</v>
      </c>
      <c r="K120" s="16">
        <v>-1</v>
      </c>
      <c r="L120" s="16">
        <v>1</v>
      </c>
      <c r="M120" s="17">
        <v>0</v>
      </c>
    </row>
    <row r="121" spans="1:13" x14ac:dyDescent="0.2">
      <c r="A121" s="6" t="s">
        <v>27</v>
      </c>
      <c r="B121" s="16">
        <v>24</v>
      </c>
      <c r="C121" s="16">
        <v>18</v>
      </c>
      <c r="D121" s="16">
        <v>2</v>
      </c>
      <c r="E121" s="39">
        <v>4</v>
      </c>
      <c r="F121" s="16">
        <v>20</v>
      </c>
      <c r="G121" s="16">
        <v>6</v>
      </c>
      <c r="H121" s="16">
        <v>6</v>
      </c>
      <c r="I121" s="39">
        <v>8</v>
      </c>
      <c r="J121" s="16">
        <v>4</v>
      </c>
      <c r="K121" s="16">
        <v>12</v>
      </c>
      <c r="L121" s="16">
        <v>-4</v>
      </c>
      <c r="M121" s="17">
        <v>-4</v>
      </c>
    </row>
    <row r="122" spans="1:13" x14ac:dyDescent="0.2">
      <c r="A122" s="6" t="s">
        <v>28</v>
      </c>
      <c r="B122" s="16">
        <v>1</v>
      </c>
      <c r="C122" s="16">
        <v>0</v>
      </c>
      <c r="D122" s="16">
        <v>0</v>
      </c>
      <c r="E122" s="39">
        <v>1</v>
      </c>
      <c r="F122" s="16">
        <v>1</v>
      </c>
      <c r="G122" s="16">
        <v>0</v>
      </c>
      <c r="H122" s="16">
        <v>0</v>
      </c>
      <c r="I122" s="39">
        <v>1</v>
      </c>
      <c r="J122" s="16">
        <v>0</v>
      </c>
      <c r="K122" s="16">
        <v>0</v>
      </c>
      <c r="L122" s="16">
        <v>0</v>
      </c>
      <c r="M122" s="17">
        <v>0</v>
      </c>
    </row>
    <row r="123" spans="1:13" x14ac:dyDescent="0.2">
      <c r="A123" s="6" t="s">
        <v>29</v>
      </c>
      <c r="B123" s="16">
        <v>21</v>
      </c>
      <c r="C123" s="16">
        <v>7</v>
      </c>
      <c r="D123" s="16">
        <v>2</v>
      </c>
      <c r="E123" s="39">
        <v>12</v>
      </c>
      <c r="F123" s="16">
        <v>13</v>
      </c>
      <c r="G123" s="16">
        <v>2</v>
      </c>
      <c r="H123" s="16">
        <v>4</v>
      </c>
      <c r="I123" s="39">
        <v>7</v>
      </c>
      <c r="J123" s="16">
        <v>8</v>
      </c>
      <c r="K123" s="16">
        <v>5</v>
      </c>
      <c r="L123" s="16">
        <v>-2</v>
      </c>
      <c r="M123" s="17">
        <v>5</v>
      </c>
    </row>
    <row r="124" spans="1:13" x14ac:dyDescent="0.2">
      <c r="A124" s="6" t="s">
        <v>30</v>
      </c>
      <c r="B124" s="16">
        <v>4</v>
      </c>
      <c r="C124" s="16">
        <v>2</v>
      </c>
      <c r="D124" s="16">
        <v>0</v>
      </c>
      <c r="E124" s="39">
        <v>2</v>
      </c>
      <c r="F124" s="16">
        <v>4</v>
      </c>
      <c r="G124" s="16">
        <v>4</v>
      </c>
      <c r="H124" s="16">
        <v>0</v>
      </c>
      <c r="I124" s="39">
        <v>0</v>
      </c>
      <c r="J124" s="16">
        <v>0</v>
      </c>
      <c r="K124" s="16">
        <v>-2</v>
      </c>
      <c r="L124" s="16">
        <v>0</v>
      </c>
      <c r="M124" s="17">
        <v>2</v>
      </c>
    </row>
    <row r="125" spans="1:13" x14ac:dyDescent="0.2">
      <c r="A125" s="6" t="s">
        <v>93</v>
      </c>
      <c r="B125" s="16">
        <v>29</v>
      </c>
      <c r="C125" s="16">
        <v>21</v>
      </c>
      <c r="D125" s="16">
        <v>3</v>
      </c>
      <c r="E125" s="39">
        <v>5</v>
      </c>
      <c r="F125" s="16">
        <v>17</v>
      </c>
      <c r="G125" s="16">
        <v>6</v>
      </c>
      <c r="H125" s="16">
        <v>5</v>
      </c>
      <c r="I125" s="39">
        <v>6</v>
      </c>
      <c r="J125" s="16">
        <v>12</v>
      </c>
      <c r="K125" s="16">
        <v>15</v>
      </c>
      <c r="L125" s="16">
        <v>-2</v>
      </c>
      <c r="M125" s="17">
        <v>-1</v>
      </c>
    </row>
    <row r="126" spans="1:13" x14ac:dyDescent="0.2">
      <c r="A126" s="6" t="s">
        <v>102</v>
      </c>
      <c r="B126" s="16">
        <v>7</v>
      </c>
      <c r="C126" s="16">
        <v>3</v>
      </c>
      <c r="D126" s="16">
        <v>1</v>
      </c>
      <c r="E126" s="39">
        <v>3</v>
      </c>
      <c r="F126" s="16">
        <v>6</v>
      </c>
      <c r="G126" s="16">
        <v>3</v>
      </c>
      <c r="H126" s="16">
        <v>0</v>
      </c>
      <c r="I126" s="39">
        <v>3</v>
      </c>
      <c r="J126" s="16">
        <v>1</v>
      </c>
      <c r="K126" s="16">
        <v>0</v>
      </c>
      <c r="L126" s="16">
        <v>1</v>
      </c>
      <c r="M126" s="17">
        <v>0</v>
      </c>
    </row>
    <row r="127" spans="1:13" x14ac:dyDescent="0.2">
      <c r="A127" s="6"/>
      <c r="B127" s="45"/>
      <c r="C127" s="45"/>
      <c r="D127" s="45"/>
      <c r="E127" s="46"/>
      <c r="F127" s="45"/>
      <c r="G127" s="45"/>
      <c r="H127" s="45"/>
      <c r="I127" s="46"/>
      <c r="J127" s="45"/>
      <c r="K127" s="45"/>
      <c r="L127" s="45"/>
      <c r="M127" s="61"/>
    </row>
    <row r="128" spans="1:13" x14ac:dyDescent="0.2">
      <c r="A128" s="15" t="str">
        <f>VLOOKUP("&lt;Zeilentitel_1&gt;",Uebersetzungen!$B$3:$E$103,Uebersetzungen!$B$2+1,FALSE)</f>
        <v>GRAUBÜNDEN</v>
      </c>
      <c r="B128" s="47">
        <v>8290</v>
      </c>
      <c r="C128" s="48">
        <v>4198</v>
      </c>
      <c r="D128" s="48">
        <v>1249</v>
      </c>
      <c r="E128" s="49">
        <v>2843</v>
      </c>
      <c r="F128" s="47">
        <v>6971</v>
      </c>
      <c r="G128" s="48">
        <v>2641</v>
      </c>
      <c r="H128" s="48">
        <v>1487</v>
      </c>
      <c r="I128" s="49">
        <v>2843</v>
      </c>
      <c r="J128" s="47">
        <v>1319</v>
      </c>
      <c r="K128" s="48">
        <v>1557</v>
      </c>
      <c r="L128" s="48">
        <v>-238</v>
      </c>
      <c r="M128" s="50">
        <v>0</v>
      </c>
    </row>
    <row r="129" spans="1:13" x14ac:dyDescent="0.2">
      <c r="A129" s="13" t="str">
        <f>VLOOKUP("&lt;Zeilentitel_2&gt;",Uebersetzungen!$B$3:$E$103,Uebersetzungen!$B$2+1,FALSE)</f>
        <v>Region Albula</v>
      </c>
      <c r="B129" s="51">
        <v>399</v>
      </c>
      <c r="C129" s="16">
        <v>208</v>
      </c>
      <c r="D129" s="16">
        <v>65</v>
      </c>
      <c r="E129" s="39">
        <v>126</v>
      </c>
      <c r="F129" s="16">
        <v>359</v>
      </c>
      <c r="G129" s="16">
        <v>142</v>
      </c>
      <c r="H129" s="16">
        <v>80</v>
      </c>
      <c r="I129" s="39">
        <v>137</v>
      </c>
      <c r="J129" s="16">
        <v>40</v>
      </c>
      <c r="K129" s="16">
        <v>66</v>
      </c>
      <c r="L129" s="16">
        <v>-15</v>
      </c>
      <c r="M129" s="17">
        <v>-11</v>
      </c>
    </row>
    <row r="130" spans="1:13" x14ac:dyDescent="0.2">
      <c r="A130" s="13" t="str">
        <f>VLOOKUP("&lt;Zeilentitel_3&gt;",Uebersetzungen!$B$3:$E$103,Uebersetzungen!$B$2+1,FALSE)</f>
        <v>Region Bernina</v>
      </c>
      <c r="B130" s="51">
        <v>59</v>
      </c>
      <c r="C130" s="16">
        <v>34</v>
      </c>
      <c r="D130" s="16">
        <v>7</v>
      </c>
      <c r="E130" s="39">
        <v>18</v>
      </c>
      <c r="F130" s="16">
        <v>38</v>
      </c>
      <c r="G130" s="16">
        <v>22</v>
      </c>
      <c r="H130" s="16">
        <v>4</v>
      </c>
      <c r="I130" s="39">
        <v>12</v>
      </c>
      <c r="J130" s="16">
        <v>21</v>
      </c>
      <c r="K130" s="16">
        <v>12</v>
      </c>
      <c r="L130" s="16">
        <v>3</v>
      </c>
      <c r="M130" s="17">
        <v>6</v>
      </c>
    </row>
    <row r="131" spans="1:13" x14ac:dyDescent="0.2">
      <c r="A131" s="13" t="str">
        <f>VLOOKUP("&lt;Zeilentitel_4&gt;",Uebersetzungen!$B$3:$E$103,Uebersetzungen!$B$2+1,FALSE)</f>
        <v>Region Engiadina Bassa/Val Müstair</v>
      </c>
      <c r="B131" s="51">
        <v>369</v>
      </c>
      <c r="C131" s="16">
        <v>251</v>
      </c>
      <c r="D131" s="16">
        <v>55</v>
      </c>
      <c r="E131" s="39">
        <v>63</v>
      </c>
      <c r="F131" s="16">
        <v>305</v>
      </c>
      <c r="G131" s="16">
        <v>152</v>
      </c>
      <c r="H131" s="16">
        <v>61</v>
      </c>
      <c r="I131" s="39">
        <v>92</v>
      </c>
      <c r="J131" s="16">
        <v>64</v>
      </c>
      <c r="K131" s="16">
        <v>99</v>
      </c>
      <c r="L131" s="16">
        <v>-6</v>
      </c>
      <c r="M131" s="17">
        <v>-29</v>
      </c>
    </row>
    <row r="132" spans="1:13" x14ac:dyDescent="0.2">
      <c r="A132" s="13" t="str">
        <f>VLOOKUP("&lt;Zeilentitel_5&gt;",Uebersetzungen!$B$3:$E$103,Uebersetzungen!$B$2+1,FALSE)</f>
        <v>Region Imboden</v>
      </c>
      <c r="B132" s="51">
        <v>751</v>
      </c>
      <c r="C132" s="16">
        <v>298</v>
      </c>
      <c r="D132" s="16">
        <v>93</v>
      </c>
      <c r="E132" s="39">
        <v>360</v>
      </c>
      <c r="F132" s="16">
        <v>664</v>
      </c>
      <c r="G132" s="16">
        <v>182</v>
      </c>
      <c r="H132" s="16">
        <v>118</v>
      </c>
      <c r="I132" s="39">
        <v>364</v>
      </c>
      <c r="J132" s="16">
        <v>87</v>
      </c>
      <c r="K132" s="16">
        <v>116</v>
      </c>
      <c r="L132" s="16">
        <v>-25</v>
      </c>
      <c r="M132" s="17">
        <v>-4</v>
      </c>
    </row>
    <row r="133" spans="1:13" x14ac:dyDescent="0.2">
      <c r="A133" s="13" t="str">
        <f>VLOOKUP("&lt;Zeilentitel_6&gt;",Uebersetzungen!$B$3:$E$103,Uebersetzungen!$B$2+1,FALSE)</f>
        <v>Region Landquart</v>
      </c>
      <c r="B133" s="51">
        <v>730</v>
      </c>
      <c r="C133" s="16">
        <v>225</v>
      </c>
      <c r="D133" s="16">
        <v>153</v>
      </c>
      <c r="E133" s="39">
        <v>352</v>
      </c>
      <c r="F133" s="16">
        <v>540</v>
      </c>
      <c r="G133" s="16">
        <v>170</v>
      </c>
      <c r="H133" s="16">
        <v>115</v>
      </c>
      <c r="I133" s="39">
        <v>255</v>
      </c>
      <c r="J133" s="16">
        <v>190</v>
      </c>
      <c r="K133" s="16">
        <v>55</v>
      </c>
      <c r="L133" s="16">
        <v>38</v>
      </c>
      <c r="M133" s="17">
        <v>97</v>
      </c>
    </row>
    <row r="134" spans="1:13" x14ac:dyDescent="0.2">
      <c r="A134" s="13" t="str">
        <f>VLOOKUP("&lt;Zeilentitel_7&gt;",Uebersetzungen!$B$3:$E$103,Uebersetzungen!$B$2+1,FALSE)</f>
        <v>Region Maloja</v>
      </c>
      <c r="B134" s="51">
        <v>1295</v>
      </c>
      <c r="C134" s="16">
        <v>764</v>
      </c>
      <c r="D134" s="16">
        <v>135</v>
      </c>
      <c r="E134" s="39">
        <v>396</v>
      </c>
      <c r="F134" s="16">
        <v>1106</v>
      </c>
      <c r="G134" s="16">
        <v>513</v>
      </c>
      <c r="H134" s="16">
        <v>177</v>
      </c>
      <c r="I134" s="39">
        <v>416</v>
      </c>
      <c r="J134" s="16">
        <v>189</v>
      </c>
      <c r="K134" s="16">
        <v>251</v>
      </c>
      <c r="L134" s="16">
        <v>-42</v>
      </c>
      <c r="M134" s="17">
        <v>-20</v>
      </c>
    </row>
    <row r="135" spans="1:13" x14ac:dyDescent="0.2">
      <c r="A135" s="13" t="str">
        <f>VLOOKUP("&lt;Zeilentitel_8&gt;",Uebersetzungen!$B$3:$E$103,Uebersetzungen!$B$2+1,FALSE)</f>
        <v>Region Moesa</v>
      </c>
      <c r="B135" s="51">
        <v>410</v>
      </c>
      <c r="C135" s="16">
        <v>168</v>
      </c>
      <c r="D135" s="16">
        <v>124</v>
      </c>
      <c r="E135" s="39">
        <v>118</v>
      </c>
      <c r="F135" s="16">
        <v>299</v>
      </c>
      <c r="G135" s="16">
        <v>88</v>
      </c>
      <c r="H135" s="16">
        <v>100</v>
      </c>
      <c r="I135" s="39">
        <v>111</v>
      </c>
      <c r="J135" s="16">
        <v>111</v>
      </c>
      <c r="K135" s="16">
        <v>80</v>
      </c>
      <c r="L135" s="16">
        <v>24</v>
      </c>
      <c r="M135" s="17">
        <v>7</v>
      </c>
    </row>
    <row r="136" spans="1:13" x14ac:dyDescent="0.2">
      <c r="A136" s="13" t="str">
        <f>VLOOKUP("&lt;Zeilentitel_9&gt;",Uebersetzungen!$B$3:$E$103,Uebersetzungen!$B$2+1,FALSE)</f>
        <v>Region Plessur</v>
      </c>
      <c r="B136" s="51">
        <v>1891</v>
      </c>
      <c r="C136" s="16">
        <v>991</v>
      </c>
      <c r="D136" s="16">
        <v>290</v>
      </c>
      <c r="E136" s="39">
        <v>610</v>
      </c>
      <c r="F136" s="16">
        <v>1571</v>
      </c>
      <c r="G136" s="16">
        <v>545</v>
      </c>
      <c r="H136" s="16">
        <v>419</v>
      </c>
      <c r="I136" s="39">
        <v>607</v>
      </c>
      <c r="J136" s="16">
        <v>320</v>
      </c>
      <c r="K136" s="16">
        <v>446</v>
      </c>
      <c r="L136" s="16">
        <v>-129</v>
      </c>
      <c r="M136" s="17">
        <v>3</v>
      </c>
    </row>
    <row r="137" spans="1:13" x14ac:dyDescent="0.2">
      <c r="A137" s="13" t="str">
        <f>VLOOKUP("&lt;Zeilentitel_10&gt;",Uebersetzungen!$B$3:$E$103,Uebersetzungen!$B$2+1,FALSE)</f>
        <v>Region Prättigau/Davos</v>
      </c>
      <c r="B137" s="51">
        <v>1116</v>
      </c>
      <c r="C137" s="16">
        <v>637</v>
      </c>
      <c r="D137" s="16">
        <v>206</v>
      </c>
      <c r="E137" s="39">
        <v>273</v>
      </c>
      <c r="F137" s="16">
        <v>982</v>
      </c>
      <c r="G137" s="16">
        <v>447</v>
      </c>
      <c r="H137" s="16">
        <v>238</v>
      </c>
      <c r="I137" s="39">
        <v>297</v>
      </c>
      <c r="J137" s="16">
        <v>134</v>
      </c>
      <c r="K137" s="16">
        <v>190</v>
      </c>
      <c r="L137" s="16">
        <v>-32</v>
      </c>
      <c r="M137" s="17">
        <v>-24</v>
      </c>
    </row>
    <row r="138" spans="1:13" x14ac:dyDescent="0.2">
      <c r="A138" s="13" t="str">
        <f>VLOOKUP("&lt;Zeilentitel_11&gt;",Uebersetzungen!$B$3:$E$103,Uebersetzungen!$B$2+1,FALSE)</f>
        <v>Region Surselva</v>
      </c>
      <c r="B138" s="51">
        <v>764</v>
      </c>
      <c r="C138" s="16">
        <v>411</v>
      </c>
      <c r="D138" s="16">
        <v>87</v>
      </c>
      <c r="E138" s="39">
        <v>266</v>
      </c>
      <c r="F138" s="16">
        <v>676</v>
      </c>
      <c r="G138" s="16">
        <v>239</v>
      </c>
      <c r="H138" s="16">
        <v>99</v>
      </c>
      <c r="I138" s="39">
        <v>338</v>
      </c>
      <c r="J138" s="16">
        <v>88</v>
      </c>
      <c r="K138" s="16">
        <v>172</v>
      </c>
      <c r="L138" s="16">
        <v>-12</v>
      </c>
      <c r="M138" s="17">
        <v>-72</v>
      </c>
    </row>
    <row r="139" spans="1:13" ht="13.5" thickBot="1" x14ac:dyDescent="0.25">
      <c r="A139" s="14" t="str">
        <f>VLOOKUP("&lt;Zeilentitel_12&gt;",Uebersetzungen!$B$3:$E$103,Uebersetzungen!$B$2+1,FALSE)</f>
        <v>Region Viamala</v>
      </c>
      <c r="B139" s="56">
        <v>506</v>
      </c>
      <c r="C139" s="52">
        <v>211</v>
      </c>
      <c r="D139" s="52">
        <v>34</v>
      </c>
      <c r="E139" s="53">
        <v>261</v>
      </c>
      <c r="F139" s="52">
        <v>431</v>
      </c>
      <c r="G139" s="52">
        <v>141</v>
      </c>
      <c r="H139" s="52">
        <v>76</v>
      </c>
      <c r="I139" s="53">
        <v>214</v>
      </c>
      <c r="J139" s="52">
        <v>75</v>
      </c>
      <c r="K139" s="52">
        <v>70</v>
      </c>
      <c r="L139" s="52">
        <v>-42</v>
      </c>
      <c r="M139" s="62">
        <v>47</v>
      </c>
    </row>
    <row r="140" spans="1:13" x14ac:dyDescent="0.2"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1:13" x14ac:dyDescent="0.2">
      <c r="A141" s="4" t="str">
        <f>VLOOKUP("&lt;Quelle_1&gt;",Uebersetzungen!$B$3:$E$56,Uebersetzungen!$B$2+1,FALSE)</f>
        <v>Quelle: BFS (STATPOP)</v>
      </c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</row>
    <row r="142" spans="1:13" x14ac:dyDescent="0.2">
      <c r="A142" s="3" t="str">
        <f>VLOOKUP("&lt;Aktualisierung&gt;",Uebersetzungen!$B$3:$E$56,Uebersetzungen!$B$2+1,FALSE)</f>
        <v>Letztmals aktualisiert am: 20.08.2026</v>
      </c>
    </row>
  </sheetData>
  <sheetProtection sheet="1" objects="1" scenarios="1"/>
  <mergeCells count="2">
    <mergeCell ref="A7:E7"/>
    <mergeCell ref="A9:J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Option Button 1">
              <controlPr defaultSize="0" autoFill="0" autoLine="0" autoPict="0">
                <anchor moveWithCells="1">
                  <from>
                    <xdr:col>3</xdr:col>
                    <xdr:colOff>1000125</xdr:colOff>
                    <xdr:row>1</xdr:row>
                    <xdr:rowOff>114300</xdr:rowOff>
                  </from>
                  <to>
                    <xdr:col>4</xdr:col>
                    <xdr:colOff>1076325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Option Button 2">
              <controlPr defaultSize="0" autoFill="0" autoLine="0" autoPict="0">
                <anchor moveWithCells="1">
                  <from>
                    <xdr:col>3</xdr:col>
                    <xdr:colOff>1000125</xdr:colOff>
                    <xdr:row>2</xdr:row>
                    <xdr:rowOff>104775</xdr:rowOff>
                  </from>
                  <to>
                    <xdr:col>5</xdr:col>
                    <xdr:colOff>304800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Option Button 3">
              <controlPr defaultSize="0" autoFill="0" autoLine="0" autoPict="0">
                <anchor moveWithCells="1">
                  <from>
                    <xdr:col>3</xdr:col>
                    <xdr:colOff>1000125</xdr:colOff>
                    <xdr:row>3</xdr:row>
                    <xdr:rowOff>66675</xdr:rowOff>
                  </from>
                  <to>
                    <xdr:col>4</xdr:col>
                    <xdr:colOff>1076325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workbookViewId="0">
      <selection activeCell="G34" sqref="G34"/>
    </sheetView>
  </sheetViews>
  <sheetFormatPr baseColWidth="10" defaultColWidth="12.5703125" defaultRowHeight="12.75" x14ac:dyDescent="0.2"/>
  <cols>
    <col min="1" max="1" width="8.5703125" style="23" bestFit="1" customWidth="1"/>
    <col min="2" max="2" width="17.7109375" style="23" bestFit="1" customWidth="1"/>
    <col min="3" max="3" width="46.7109375" style="23" bestFit="1" customWidth="1"/>
    <col min="4" max="4" width="47.5703125" style="23" bestFit="1" customWidth="1"/>
    <col min="5" max="5" width="47" style="23" bestFit="1" customWidth="1"/>
    <col min="6" max="16384" width="12.5703125" style="23"/>
  </cols>
  <sheetData>
    <row r="1" spans="1:6" x14ac:dyDescent="0.2">
      <c r="A1" s="19" t="s">
        <v>103</v>
      </c>
      <c r="B1" s="19" t="s">
        <v>104</v>
      </c>
      <c r="C1" s="19" t="s">
        <v>105</v>
      </c>
      <c r="D1" s="19" t="s">
        <v>106</v>
      </c>
      <c r="E1" s="19" t="s">
        <v>107</v>
      </c>
      <c r="F1" s="20"/>
    </row>
    <row r="2" spans="1:6" x14ac:dyDescent="0.2">
      <c r="A2" s="21" t="s">
        <v>108</v>
      </c>
      <c r="B2" s="22">
        <v>1</v>
      </c>
      <c r="C2" s="20"/>
      <c r="D2" s="20"/>
      <c r="E2" s="20"/>
      <c r="F2" s="20"/>
    </row>
    <row r="3" spans="1:6" x14ac:dyDescent="0.2">
      <c r="A3" s="21"/>
      <c r="B3" s="23" t="s">
        <v>109</v>
      </c>
      <c r="C3" s="24" t="s">
        <v>110</v>
      </c>
      <c r="D3" s="24" t="s">
        <v>111</v>
      </c>
      <c r="E3" s="24" t="s">
        <v>112</v>
      </c>
      <c r="F3" s="20"/>
    </row>
    <row r="4" spans="1:6" ht="25.5" x14ac:dyDescent="0.2">
      <c r="A4" s="21" t="s">
        <v>113</v>
      </c>
      <c r="B4" s="28" t="s">
        <v>114</v>
      </c>
      <c r="C4" s="59" t="s">
        <v>205</v>
      </c>
      <c r="D4" s="59" t="s">
        <v>207</v>
      </c>
      <c r="E4" s="59" t="s">
        <v>209</v>
      </c>
      <c r="F4" s="20"/>
    </row>
    <row r="5" spans="1:6" x14ac:dyDescent="0.2">
      <c r="A5" s="21"/>
      <c r="B5" s="23" t="s">
        <v>115</v>
      </c>
      <c r="C5" s="24" t="s">
        <v>206</v>
      </c>
      <c r="D5" s="24" t="s">
        <v>208</v>
      </c>
      <c r="E5" s="24" t="s">
        <v>210</v>
      </c>
      <c r="F5" s="20"/>
    </row>
    <row r="6" spans="1:6" x14ac:dyDescent="0.2">
      <c r="A6" s="21"/>
      <c r="B6" s="21"/>
      <c r="C6" s="25"/>
      <c r="D6" s="25"/>
      <c r="E6" s="25"/>
      <c r="F6" s="20"/>
    </row>
    <row r="7" spans="1:6" x14ac:dyDescent="0.2">
      <c r="A7" s="21" t="s">
        <v>116</v>
      </c>
      <c r="B7" s="23" t="s">
        <v>117</v>
      </c>
      <c r="C7" s="24" t="s">
        <v>182</v>
      </c>
      <c r="D7" s="24" t="s">
        <v>194</v>
      </c>
      <c r="E7" s="24" t="s">
        <v>191</v>
      </c>
      <c r="F7" s="20"/>
    </row>
    <row r="8" spans="1:6" x14ac:dyDescent="0.2">
      <c r="A8" s="21"/>
      <c r="B8" s="23" t="s">
        <v>118</v>
      </c>
      <c r="C8" s="24" t="s">
        <v>183</v>
      </c>
      <c r="D8" s="24" t="s">
        <v>195</v>
      </c>
      <c r="E8" s="24" t="s">
        <v>192</v>
      </c>
      <c r="F8" s="20"/>
    </row>
    <row r="9" spans="1:6" x14ac:dyDescent="0.2">
      <c r="A9" s="21"/>
      <c r="B9" s="23" t="s">
        <v>119</v>
      </c>
      <c r="C9" s="24" t="s">
        <v>184</v>
      </c>
      <c r="D9" s="24" t="s">
        <v>196</v>
      </c>
      <c r="E9" s="24" t="s">
        <v>193</v>
      </c>
      <c r="F9" s="20"/>
    </row>
    <row r="10" spans="1:6" x14ac:dyDescent="0.2">
      <c r="A10" s="21"/>
      <c r="B10" s="23" t="s">
        <v>120</v>
      </c>
      <c r="F10" s="20"/>
    </row>
    <row r="11" spans="1:6" x14ac:dyDescent="0.2">
      <c r="A11" s="21"/>
      <c r="B11" s="21"/>
      <c r="C11" s="25"/>
      <c r="D11" s="25"/>
      <c r="E11" s="25"/>
      <c r="F11" s="21"/>
    </row>
    <row r="12" spans="1:6" x14ac:dyDescent="0.2">
      <c r="A12" s="21"/>
      <c r="B12" s="23" t="s">
        <v>173</v>
      </c>
      <c r="C12" s="24" t="s">
        <v>0</v>
      </c>
      <c r="D12" s="24" t="s">
        <v>0</v>
      </c>
      <c r="E12" s="24" t="s">
        <v>172</v>
      </c>
      <c r="F12" s="20"/>
    </row>
    <row r="13" spans="1:6" ht="25.5" x14ac:dyDescent="0.2">
      <c r="A13" s="21"/>
      <c r="B13" s="23" t="s">
        <v>174</v>
      </c>
      <c r="C13" s="57" t="s">
        <v>190</v>
      </c>
      <c r="D13" s="57" t="s">
        <v>201</v>
      </c>
      <c r="E13" s="57" t="s">
        <v>202</v>
      </c>
      <c r="F13" s="20"/>
    </row>
    <row r="14" spans="1:6" x14ac:dyDescent="0.2">
      <c r="A14" s="21"/>
      <c r="B14" s="35" t="s">
        <v>188</v>
      </c>
      <c r="C14" s="57" t="s">
        <v>185</v>
      </c>
      <c r="D14" s="57" t="s">
        <v>200</v>
      </c>
      <c r="E14" s="57" t="s">
        <v>197</v>
      </c>
      <c r="F14" s="20"/>
    </row>
    <row r="15" spans="1:6" x14ac:dyDescent="0.2">
      <c r="A15" s="21"/>
      <c r="B15" s="35" t="s">
        <v>175</v>
      </c>
      <c r="C15" s="57" t="s">
        <v>186</v>
      </c>
      <c r="D15" s="57" t="s">
        <v>203</v>
      </c>
      <c r="E15" s="57" t="s">
        <v>198</v>
      </c>
      <c r="F15" s="20"/>
    </row>
    <row r="16" spans="1:6" x14ac:dyDescent="0.2">
      <c r="A16" s="21"/>
      <c r="B16" s="35" t="s">
        <v>189</v>
      </c>
      <c r="C16" s="57" t="s">
        <v>187</v>
      </c>
      <c r="D16" s="58" t="s">
        <v>204</v>
      </c>
      <c r="E16" s="58" t="s">
        <v>199</v>
      </c>
      <c r="F16" s="20"/>
    </row>
    <row r="17" spans="1:6" x14ac:dyDescent="0.2">
      <c r="A17" s="21"/>
      <c r="B17" s="20"/>
      <c r="C17" s="30"/>
      <c r="D17" s="30"/>
      <c r="E17" s="30"/>
      <c r="F17" s="20"/>
    </row>
    <row r="18" spans="1:6" x14ac:dyDescent="0.2">
      <c r="A18" s="21"/>
      <c r="B18" s="20"/>
      <c r="C18" s="26"/>
      <c r="D18" s="26"/>
      <c r="E18" s="26"/>
      <c r="F18" s="20"/>
    </row>
    <row r="19" spans="1:6" x14ac:dyDescent="0.2">
      <c r="A19" s="21" t="s">
        <v>113</v>
      </c>
      <c r="B19" s="23" t="s">
        <v>121</v>
      </c>
      <c r="C19" s="24" t="s">
        <v>87</v>
      </c>
      <c r="D19" s="24" t="s">
        <v>122</v>
      </c>
      <c r="E19" s="24" t="s">
        <v>123</v>
      </c>
      <c r="F19" s="20"/>
    </row>
    <row r="20" spans="1:6" x14ac:dyDescent="0.2">
      <c r="A20" s="20"/>
      <c r="B20" s="23" t="s">
        <v>124</v>
      </c>
      <c r="C20" s="27" t="s">
        <v>125</v>
      </c>
      <c r="D20" s="24" t="s">
        <v>126</v>
      </c>
      <c r="E20" s="24" t="s">
        <v>127</v>
      </c>
      <c r="F20" s="20"/>
    </row>
    <row r="21" spans="1:6" x14ac:dyDescent="0.2">
      <c r="A21" s="20"/>
      <c r="B21" s="23" t="s">
        <v>128</v>
      </c>
      <c r="C21" s="27" t="s">
        <v>129</v>
      </c>
      <c r="D21" s="24" t="s">
        <v>130</v>
      </c>
      <c r="E21" s="24" t="s">
        <v>131</v>
      </c>
      <c r="F21" s="20"/>
    </row>
    <row r="22" spans="1:6" x14ac:dyDescent="0.2">
      <c r="A22" s="20"/>
      <c r="B22" s="23" t="s">
        <v>132</v>
      </c>
      <c r="C22" s="27" t="s">
        <v>133</v>
      </c>
      <c r="D22" s="24" t="s">
        <v>134</v>
      </c>
      <c r="E22" s="24" t="s">
        <v>135</v>
      </c>
      <c r="F22" s="20"/>
    </row>
    <row r="23" spans="1:6" x14ac:dyDescent="0.2">
      <c r="A23" s="20"/>
      <c r="B23" s="23" t="s">
        <v>136</v>
      </c>
      <c r="C23" s="27" t="s">
        <v>137</v>
      </c>
      <c r="D23" s="24" t="s">
        <v>138</v>
      </c>
      <c r="E23" s="24" t="s">
        <v>139</v>
      </c>
      <c r="F23" s="20"/>
    </row>
    <row r="24" spans="1:6" x14ac:dyDescent="0.2">
      <c r="A24" s="20"/>
      <c r="B24" s="23" t="s">
        <v>140</v>
      </c>
      <c r="C24" s="27" t="s">
        <v>141</v>
      </c>
      <c r="D24" s="24" t="s">
        <v>142</v>
      </c>
      <c r="E24" s="24" t="s">
        <v>143</v>
      </c>
      <c r="F24" s="20"/>
    </row>
    <row r="25" spans="1:6" x14ac:dyDescent="0.2">
      <c r="A25" s="20"/>
      <c r="B25" s="23" t="s">
        <v>144</v>
      </c>
      <c r="C25" s="27" t="s">
        <v>145</v>
      </c>
      <c r="D25" s="24" t="s">
        <v>146</v>
      </c>
      <c r="E25" s="24" t="s">
        <v>147</v>
      </c>
      <c r="F25" s="20"/>
    </row>
    <row r="26" spans="1:6" x14ac:dyDescent="0.2">
      <c r="A26" s="20"/>
      <c r="B26" s="23" t="s">
        <v>148</v>
      </c>
      <c r="C26" s="27" t="s">
        <v>149</v>
      </c>
      <c r="D26" s="24" t="s">
        <v>150</v>
      </c>
      <c r="E26" s="24" t="s">
        <v>151</v>
      </c>
      <c r="F26" s="20"/>
    </row>
    <row r="27" spans="1:6" x14ac:dyDescent="0.2">
      <c r="A27" s="20"/>
      <c r="B27" s="23" t="s">
        <v>152</v>
      </c>
      <c r="C27" s="27" t="s">
        <v>153</v>
      </c>
      <c r="D27" s="24" t="s">
        <v>154</v>
      </c>
      <c r="E27" s="24" t="s">
        <v>155</v>
      </c>
      <c r="F27" s="20"/>
    </row>
    <row r="28" spans="1:6" x14ac:dyDescent="0.2">
      <c r="A28" s="20"/>
      <c r="B28" s="23" t="s">
        <v>156</v>
      </c>
      <c r="C28" s="27" t="s">
        <v>157</v>
      </c>
      <c r="D28" s="24" t="s">
        <v>158</v>
      </c>
      <c r="E28" s="24" t="s">
        <v>159</v>
      </c>
      <c r="F28" s="20"/>
    </row>
    <row r="29" spans="1:6" x14ac:dyDescent="0.2">
      <c r="A29" s="20"/>
      <c r="B29" s="23" t="s">
        <v>160</v>
      </c>
      <c r="C29" s="27" t="s">
        <v>161</v>
      </c>
      <c r="D29" s="24" t="s">
        <v>162</v>
      </c>
      <c r="E29" s="24" t="s">
        <v>163</v>
      </c>
      <c r="F29" s="20"/>
    </row>
    <row r="30" spans="1:6" x14ac:dyDescent="0.2">
      <c r="A30" s="20"/>
      <c r="B30" s="23" t="s">
        <v>164</v>
      </c>
      <c r="C30" s="27" t="s">
        <v>165</v>
      </c>
      <c r="D30" s="24" t="s">
        <v>166</v>
      </c>
      <c r="E30" s="24" t="s">
        <v>167</v>
      </c>
      <c r="F30" s="20"/>
    </row>
    <row r="31" spans="1:6" x14ac:dyDescent="0.2">
      <c r="A31" s="20"/>
      <c r="B31" s="20"/>
      <c r="C31" s="26"/>
      <c r="D31" s="26"/>
      <c r="E31" s="26"/>
      <c r="F31" s="20"/>
    </row>
    <row r="32" spans="1:6" x14ac:dyDescent="0.2">
      <c r="A32" s="20"/>
      <c r="B32" s="20"/>
      <c r="C32" s="26"/>
      <c r="D32" s="26"/>
      <c r="E32" s="26"/>
      <c r="F32" s="20"/>
    </row>
    <row r="33" spans="1:6" x14ac:dyDescent="0.2">
      <c r="A33" s="20" t="s">
        <v>116</v>
      </c>
      <c r="B33" s="23" t="s">
        <v>168</v>
      </c>
      <c r="C33" s="24" t="s">
        <v>88</v>
      </c>
      <c r="D33" s="24" t="s">
        <v>170</v>
      </c>
      <c r="E33" s="24" t="s">
        <v>171</v>
      </c>
      <c r="F33" s="20"/>
    </row>
    <row r="34" spans="1:6" x14ac:dyDescent="0.2">
      <c r="A34" s="20" t="s">
        <v>113</v>
      </c>
      <c r="B34" s="28" t="s">
        <v>169</v>
      </c>
      <c r="C34" s="29" t="s">
        <v>217</v>
      </c>
      <c r="D34" s="29" t="s">
        <v>218</v>
      </c>
      <c r="E34" s="29" t="s">
        <v>219</v>
      </c>
      <c r="F34" s="20"/>
    </row>
    <row r="35" spans="1:6" x14ac:dyDescent="0.2">
      <c r="A35" s="20"/>
      <c r="B35" s="20"/>
      <c r="C35" s="30"/>
      <c r="D35" s="30"/>
      <c r="E35" s="30"/>
      <c r="F35" s="20"/>
    </row>
    <row r="36" spans="1:6" x14ac:dyDescent="0.2">
      <c r="A36" s="21"/>
      <c r="B36" s="22"/>
      <c r="C36" s="30"/>
      <c r="D36" s="30"/>
      <c r="E36" s="30"/>
      <c r="F36" s="20"/>
    </row>
    <row r="37" spans="1:6" ht="25.5" x14ac:dyDescent="0.2">
      <c r="A37" s="21" t="s">
        <v>181</v>
      </c>
      <c r="B37" s="60" t="s">
        <v>176</v>
      </c>
      <c r="C37" s="59" t="s">
        <v>211</v>
      </c>
      <c r="D37" s="59" t="s">
        <v>213</v>
      </c>
      <c r="E37" s="59" t="s">
        <v>215</v>
      </c>
      <c r="F37" s="20"/>
    </row>
    <row r="38" spans="1:6" x14ac:dyDescent="0.2">
      <c r="A38" s="21"/>
      <c r="B38" s="35" t="s">
        <v>177</v>
      </c>
      <c r="C38" s="24" t="s">
        <v>206</v>
      </c>
      <c r="D38" s="24" t="s">
        <v>208</v>
      </c>
      <c r="E38" s="24" t="s">
        <v>210</v>
      </c>
      <c r="F38" s="20"/>
    </row>
    <row r="39" spans="1:6" x14ac:dyDescent="0.2">
      <c r="A39" s="21"/>
      <c r="B39" s="21"/>
      <c r="C39" s="25"/>
      <c r="D39" s="25"/>
      <c r="E39" s="25"/>
      <c r="F39" s="20"/>
    </row>
    <row r="40" spans="1:6" ht="25.5" x14ac:dyDescent="0.2">
      <c r="A40" s="21" t="s">
        <v>180</v>
      </c>
      <c r="B40" s="60" t="s">
        <v>178</v>
      </c>
      <c r="C40" s="59" t="s">
        <v>212</v>
      </c>
      <c r="D40" s="59" t="s">
        <v>214</v>
      </c>
      <c r="E40" s="59" t="s">
        <v>216</v>
      </c>
      <c r="F40" s="20"/>
    </row>
    <row r="41" spans="1:6" x14ac:dyDescent="0.2">
      <c r="A41" s="21"/>
      <c r="B41" s="35" t="s">
        <v>179</v>
      </c>
      <c r="C41" s="24" t="s">
        <v>206</v>
      </c>
      <c r="D41" s="24" t="s">
        <v>208</v>
      </c>
      <c r="E41" s="24" t="s">
        <v>210</v>
      </c>
      <c r="F41" s="20"/>
    </row>
    <row r="42" spans="1:6" x14ac:dyDescent="0.2">
      <c r="A42" s="21"/>
      <c r="B42" s="21"/>
      <c r="C42" s="25"/>
      <c r="D42" s="25"/>
      <c r="E42" s="25"/>
      <c r="F42" s="2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A83D2D9087C0499BBDDADFE9564913" ma:contentTypeVersion="6" ma:contentTypeDescription="Ein neues Dokument erstellen." ma:contentTypeScope="" ma:versionID="0159c3ad1d99a53bbf2cfd31240bd10e">
  <xsd:schema xmlns:xsd="http://www.w3.org/2001/XMLSchema" xmlns:xs="http://www.w3.org/2001/XMLSchema" xmlns:p="http://schemas.microsoft.com/office/2006/metadata/properties" xmlns:ns1="http://schemas.microsoft.com/sharepoint/v3" xmlns:ns2="9d1f6504-c754-4527-a358-047ce8521f96" targetNamespace="http://schemas.microsoft.com/office/2006/metadata/properties" ma:root="true" ma:fieldsID="2960aef24aa051289c77623f8da72da1" ns1:_="" ns2:_="">
    <xsd:import namespace="http://schemas.microsoft.com/sharepoint/v3"/>
    <xsd:import namespace="9d1f6504-c754-4527-a358-047ce8521f9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Kategorie" minOccurs="0"/>
                <xsd:element ref="ns2:Benutzerdefinierte_x0020_ID" minOccurs="0"/>
                <xsd:element ref="ns2:Titel_DE" minOccurs="0"/>
                <xsd:element ref="ns2:Titel_RM" minOccurs="0"/>
                <xsd:element ref="ns2:Titel_I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6504-c754-4527-a358-047ce8521f96" elementFormDefault="qualified">
    <xsd:import namespace="http://schemas.microsoft.com/office/2006/documentManagement/types"/>
    <xsd:import namespace="http://schemas.microsoft.com/office/infopath/2007/PartnerControls"/>
    <xsd:element name="Kategorie" ma:index="10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1" nillable="true" ma:displayName="Benutzerdefinierte ID" ma:internalName="Benutzerdefinierte_x0020_ID" ma:percentage="FALSE">
      <xsd:simpleType>
        <xsd:restriction base="dms:Number"/>
      </xsd:simpleType>
    </xsd:element>
    <xsd:element name="Titel_DE" ma:index="12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3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nutzerdefinierte_x0020_ID xmlns="9d1f6504-c754-4527-a358-047ce8521f96">1006</Benutzerdefinierte_x0020_ID>
    <Titel_RM xmlns="9d1f6504-c754-4527-a358-047ce8521f96">Bilantscha da migraziun da la populaziun permanenta, vischnancas, 2025</Titel_RM>
    <Titel_DE xmlns="9d1f6504-c754-4527-a358-047ce8521f96">Wanderungsbilanz der ständigen Wohnbevölkerung, Gemeinden, 2025</Titel_DE>
    <PublishingExpirationDate xmlns="http://schemas.microsoft.com/sharepoint/v3" xsi:nil="true"/>
    <Kategorie xmlns="9d1f6504-c754-4527-a358-047ce8521f96">Bevölkerungsbewegung</Kategorie>
    <PublishingStartDate xmlns="http://schemas.microsoft.com/sharepoint/v3" xsi:nil="true"/>
    <Titel_IT xmlns="9d1f6504-c754-4527-a358-047ce8521f96">Bilancio migratorio della popolazione residente permanente, comuni, 2025</Titel_IT>
  </documentManagement>
</p:properties>
</file>

<file path=customXml/itemProps1.xml><?xml version="1.0" encoding="utf-8"?>
<ds:datastoreItem xmlns:ds="http://schemas.openxmlformats.org/officeDocument/2006/customXml" ds:itemID="{8F605BFD-91B6-4D6B-9CD3-0DFB94796B87}"/>
</file>

<file path=customXml/itemProps2.xml><?xml version="1.0" encoding="utf-8"?>
<ds:datastoreItem xmlns:ds="http://schemas.openxmlformats.org/officeDocument/2006/customXml" ds:itemID="{A6F9880F-C88C-4E42-BC91-67EF56A406F3}"/>
</file>

<file path=customXml/itemProps3.xml><?xml version="1.0" encoding="utf-8"?>
<ds:datastoreItem xmlns:ds="http://schemas.openxmlformats.org/officeDocument/2006/customXml" ds:itemID="{3452FFB9-0D53-4F4C-BAB9-ED197E9E48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Total</vt:lpstr>
      <vt:lpstr>Schweizer</vt:lpstr>
      <vt:lpstr>Ausländer</vt:lpstr>
      <vt:lpstr>Uebersetzungen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Wanderungsbilanz der ständigen Wohnbevölkerung</dc:title>
  <dc:creator>Luzius.Stricker@awt.gr.ch</dc:creator>
  <cp:lastModifiedBy>Monstein Urs (AWT GR)</cp:lastModifiedBy>
  <dcterms:created xsi:type="dcterms:W3CDTF">2016-08-08T08:05:48Z</dcterms:created>
  <dcterms:modified xsi:type="dcterms:W3CDTF">2026-08-12T08:58:13Z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2025-07-25T05:37:31Z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7cdb3449-126a-4627-ba8c-78afd800fa7f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0x01010095A83D2D9087C0499BBDDADFE9564913</vt:lpwstr>
  </property>
</Properties>
</file>